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7FE815D-D939-4903-B8FE-5EB14E00C3D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<sst xmlns="http://schemas.openxmlformats.org/spreadsheetml/2006/main" count="109" uniqueCount="93">
  <si>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</si>
  <si>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</si>
  <si>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</si>
  <si>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</si>
  <si>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</si>
  <si>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</si>
  <si>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</si>
  <si>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</si>
  <si>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</si>
  <si>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</si>
  <si>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</si>
  <si>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</si>
  <si>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</si>
  <si>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</si>
  <si>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</si>
  <si>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</si>
  <si>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</si>
  <si>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</si>
  <si>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</si>
  <si>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</si>
  <si>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</si>
  <si>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</si>
  <si>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</si>
  <si>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</si>
  <si>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</si>
  <si>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</si>
  <si>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</si>
  <si>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</si>
  <si>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</si>
  <si>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</si>
  <si>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</si>
  <si>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</si>
  <si>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</si>
  <si>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</si>
  <si>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</si>
  <si>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</si>
  <si>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</si>
  <si>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</si>
  <si>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</si>
  <si>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</si>
  <si>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</si>
  <si>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</si>
  <si>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</si>
  <si>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</si>
  <si>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</si>
  <si>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</si>
  <si>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</si>
  <si>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</si>
  <si>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</si>
  <si>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</si>
  <si>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</si>
  <si>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</si>
  <si>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</si>
  <si>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</si>
  <si>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</si>
  <si>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</si>
  <si>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</si>
  <si>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</si>
  <si>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</si>
  <si>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</si>
  <si>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</si>
  <si>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</si>
  <si>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모니터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</si>
  <si>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</si>
  <si>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</si>
  <si>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</si>
  <si>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</si>
  <si>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</si>
  <si>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</si>
  <si>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</si>
  <si>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</si>
  <si>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</si>
  <si>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</si>
  <si>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</si>
  <si>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</si>
  <si>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</si>
  <si>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</si>
  <si>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</si>
  <si>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▣ 기본무상 1년보증 (공임6만원 추가시)
( 네이버카페 가입시 구입후1년간
원격지원가능)</t>
    <phoneticPr fontId="1" type="noConversion"/>
  </si>
  <si>
    <t>인텔 코어i3-10세대 10105 (코멧레이크S 리프레시) (정품)</t>
    <phoneticPr fontId="1" type="noConversion"/>
  </si>
  <si>
    <t>ASUS PRIME H510M-A 코잇</t>
    <phoneticPr fontId="1" type="noConversion"/>
  </si>
  <si>
    <t>삼성전자 DDR4-3200 (8GB)</t>
    <phoneticPr fontId="1" type="noConversion"/>
  </si>
  <si>
    <t>이메이션 X931 M.2 NVMe (256GB)</t>
    <phoneticPr fontId="1" type="noConversion"/>
  </si>
  <si>
    <t>아이구주 HATCH 2 소이 (블랙)</t>
    <phoneticPr fontId="1" type="noConversion"/>
  </si>
  <si>
    <t>마이크로닉스 COOLMAX VISION II 500W</t>
    <phoneticPr fontId="1" type="noConversion"/>
  </si>
  <si>
    <t>인텔정품쿨러</t>
    <phoneticPr fontId="1" type="noConversion"/>
  </si>
  <si>
    <t>인텔 UHD 630 내장그래픽</t>
    <phoneticPr fontId="1" type="noConversion"/>
  </si>
  <si>
    <t>키보드마우스</t>
    <phoneticPr fontId="1" type="noConversion"/>
  </si>
  <si>
    <t>삼성전자 F24T350</t>
    <phoneticPr fontId="1" type="noConversion"/>
  </si>
  <si>
    <t>키보드마우스 합본</t>
    <phoneticPr fontId="1" type="noConversion"/>
  </si>
  <si>
    <t>패드</t>
    <phoneticPr fontId="1" type="noConversion"/>
  </si>
  <si>
    <t>장패드</t>
    <phoneticPr fontId="1" type="noConversion"/>
  </si>
  <si>
    <t>시리즈D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</si>
</sst>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92</v>
      </c>
      <c r="C1" s="36" t="s">
        <v>78</v>
      </c>
      <c r="D1" s="37"/>
      <c r="E1" s="107"/>
      <c r="F1" s="108"/>
      <c r="G1" s="108"/>
      <c r="H1" s="109"/>
    </row>
    <row r="2" spans="1:9" ht="22.5" customHeight="1">
      <c r="A2" s="15" t="s">
        <v>39</v>
      </c>
      <c r="B2" s="29"/>
      <c r="C2" s="38"/>
      <c r="D2" s="39"/>
      <c r="E2" s="110"/>
      <c r="F2" s="111"/>
      <c r="G2" s="111"/>
      <c r="H2" s="112"/>
    </row>
    <row r="3" spans="1:9" ht="22.5" customHeight="1">
      <c r="A3" s="15" t="s">
        <v>40</v>
      </c>
      <c r="B3" s="16">
        <f ca="1">TODAY()</f>
        <v>44864</v>
      </c>
      <c r="C3" s="15" t="s">
        <v>41</v>
      </c>
      <c r="D3" s="18"/>
      <c r="E3" s="110"/>
      <c r="F3" s="111"/>
      <c r="G3" s="111"/>
      <c r="H3" s="112"/>
    </row>
    <row r="4" spans="1:9" ht="22.5" customHeight="1">
      <c r="A4" s="14" t="s">
        <v>38</v>
      </c>
      <c r="B4" s="42"/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52</v>
      </c>
      <c r="B6" s="66"/>
      <c r="C6" s="53" t="s">
        <v>79</v>
      </c>
      <c r="D6" s="54"/>
      <c r="E6" s="3" t="s">
        <v>6</v>
      </c>
      <c r="F6" s="6">
        <v>188000</v>
      </c>
      <c r="G6" s="3">
        <v>1</v>
      </c>
      <c r="H6" s="6">
        <f>F6*G6</f>
        <v>188000</v>
      </c>
      <c r="I6" s="2"/>
    </row>
    <row r="7" spans="1:9" ht="24" customHeight="1">
      <c r="A7" s="67"/>
      <c r="B7" s="68"/>
      <c r="C7" s="53" t="s">
        <v>85</v>
      </c>
      <c r="D7" s="54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7"/>
      <c r="B8" s="68"/>
      <c r="C8" s="119" t="s">
        <v>80</v>
      </c>
      <c r="D8" s="120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67"/>
      <c r="B9" s="68"/>
      <c r="C9" s="53" t="s">
        <v>81</v>
      </c>
      <c r="D9" s="54"/>
      <c r="E9" s="3" t="s">
        <v>8</v>
      </c>
      <c r="F9" s="6">
        <v>32000</v>
      </c>
      <c r="G9" s="3">
        <v>1</v>
      </c>
      <c r="H9" s="6">
        <f t="shared" si="0"/>
        <v>32000</v>
      </c>
      <c r="I9" s="2"/>
    </row>
    <row r="10" spans="1:9" ht="24" customHeight="1">
      <c r="A10" s="67"/>
      <c r="B10" s="68"/>
      <c r="C10" s="53" t="s">
        <v>86</v>
      </c>
      <c r="D10" s="54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7"/>
      <c r="B11" s="68"/>
      <c r="C11" s="55"/>
      <c r="D11" s="5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82</v>
      </c>
      <c r="D12" s="54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67"/>
      <c r="B13" s="68"/>
      <c r="C13" s="47"/>
      <c r="D13" s="48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7"/>
      <c r="B14" s="68"/>
      <c r="C14" s="47" t="s">
        <v>83</v>
      </c>
      <c r="D14" s="48"/>
      <c r="E14" s="3" t="s">
        <v>11</v>
      </c>
      <c r="F14" s="6">
        <v>19000</v>
      </c>
      <c r="G14" s="3">
        <v>1</v>
      </c>
      <c r="H14" s="6">
        <f t="shared" si="0"/>
        <v>19000</v>
      </c>
      <c r="I14" s="2"/>
    </row>
    <row r="15" spans="1:9" ht="24" customHeight="1">
      <c r="A15" s="67"/>
      <c r="B15" s="68"/>
      <c r="C15" s="47" t="s">
        <v>84</v>
      </c>
      <c r="D15" s="48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67"/>
      <c r="B16" s="68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59</v>
      </c>
      <c r="D17" s="5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1" t="s">
        <v>49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9" t="s">
        <v>53</v>
      </c>
      <c r="B20" s="70"/>
      <c r="C20" s="44" t="s">
        <v>16</v>
      </c>
      <c r="D20" s="44"/>
      <c r="E20" s="60">
        <f>SUM(H6:H19)</f>
        <v>494000</v>
      </c>
      <c r="F20" s="60"/>
      <c r="G20" s="24">
        <v>1</v>
      </c>
      <c r="H20" s="118" t="s">
        <v>18</v>
      </c>
      <c r="I20" s="2"/>
    </row>
    <row r="21" spans="1:9" ht="12.75" customHeight="1">
      <c r="A21" s="71"/>
      <c r="B21" s="72"/>
      <c r="C21" s="44"/>
      <c r="D21" s="44"/>
      <c r="E21" s="60">
        <f>E20*G20</f>
        <v>494000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7" t="s">
        <v>88</v>
      </c>
      <c r="D24" s="48"/>
      <c r="E24" s="5" t="s">
        <v>62</v>
      </c>
      <c r="F24" s="6">
        <v>162000</v>
      </c>
      <c r="G24" s="3">
        <v>1</v>
      </c>
      <c r="H24" s="6">
        <f>F24*G24</f>
        <v>162000</v>
      </c>
      <c r="I24" s="2"/>
    </row>
    <row r="25" spans="1:9" ht="25.15" customHeight="1">
      <c r="A25" s="90" t="s">
        <v>77</v>
      </c>
      <c r="B25" s="91"/>
      <c r="C25" s="87" t="s">
        <v>89</v>
      </c>
      <c r="D25" s="48"/>
      <c r="E25" s="5" t="s">
        <v>87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2"/>
      <c r="B26" s="93"/>
      <c r="C26" s="87" t="s">
        <v>91</v>
      </c>
      <c r="D26" s="48"/>
      <c r="E26" s="5" t="s">
        <v>90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2"/>
      <c r="B27" s="93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29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162000</v>
      </c>
      <c r="F33" s="62"/>
      <c r="G33" s="62"/>
      <c r="H33" s="116" t="s">
        <v>18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32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3">
        <f>SUM(E21,E33)</f>
        <v>656000</v>
      </c>
      <c r="G35" s="123"/>
      <c r="H35" s="9" t="s">
        <v>18</v>
      </c>
      <c r="I35" s="2"/>
    </row>
    <row r="36" spans="1:9" ht="16.5" customHeight="1">
      <c r="A36" s="88" t="s">
        <v>31</v>
      </c>
      <c r="B36" s="89"/>
      <c r="C36" s="77" t="b">
        <f>IF(F37="카드+현금",Sheet3!C9,IF(F37="현금+카드",Sheet3!C6))</f>
        <v>0</v>
      </c>
      <c r="D36" s="78"/>
      <c r="E36" s="8" t="s">
        <v>19</v>
      </c>
      <c r="F36" s="121">
        <f>F35*1.1-F35</f>
        <v>65600.000000000116</v>
      </c>
      <c r="G36" s="122"/>
      <c r="H36" s="10"/>
      <c r="I36" s="2"/>
    </row>
    <row r="37" spans="1:9" ht="17.25" customHeight="1">
      <c r="A37" s="88" t="s">
        <v>27</v>
      </c>
      <c r="B37" s="89"/>
      <c r="C37" s="101"/>
      <c r="D37" s="102"/>
      <c r="E37" s="8" t="s">
        <v>26</v>
      </c>
      <c r="F37" s="75" t="s">
        <v>61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28</v>
      </c>
      <c r="B38" s="97"/>
      <c r="C38" s="103">
        <f>SUM(C35:C36)-C37</f>
        <v>0</v>
      </c>
      <c r="D38" s="104"/>
      <c r="E38" s="21" t="s">
        <v>27</v>
      </c>
      <c r="F38" s="125">
        <v>1600</v>
      </c>
      <c r="G38" s="126"/>
      <c r="H38" s="127"/>
      <c r="I38" s="2"/>
    </row>
    <row r="39" spans="1:9" ht="20.25" customHeight="1">
      <c r="A39" s="98"/>
      <c r="B39" s="99"/>
      <c r="C39" s="105"/>
      <c r="D39" s="106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720000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58</v>
      </c>
      <c r="G40" s="35"/>
      <c r="H40" s="27">
        <f>F39-(F36+F35)</f>
        <v>-1600.0000000001164</v>
      </c>
      <c r="I40" s="2"/>
    </row>
    <row r="41" spans="1:9" ht="16.5" customHeight="1">
      <c r="C41" s="2"/>
      <c r="D41" s="2"/>
      <c r="E41" s="100" t="s">
        <v>55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72</v>
      </c>
      <c r="B3" s="111"/>
      <c r="C3" s="111"/>
      <c r="E3" t="s">
        <v>65</v>
      </c>
      <c r="F3">
        <f>Sheet1!F35</f>
        <v>656000</v>
      </c>
    </row>
    <row r="4" spans="1:7">
      <c r="A4" t="s">
        <v>71</v>
      </c>
      <c r="B4" s="30" t="s">
        <v>69</v>
      </c>
      <c r="C4" s="32"/>
      <c r="D4" t="s">
        <v>66</v>
      </c>
    </row>
    <row r="5" spans="1:7">
      <c r="B5" t="s">
        <v>19</v>
      </c>
      <c r="C5">
        <v>1.1000000000000001</v>
      </c>
      <c r="D5" t="s">
        <v>67</v>
      </c>
    </row>
    <row r="6" spans="1:7">
      <c r="B6" t="s">
        <v>64</v>
      </c>
      <c r="C6" s="33">
        <f>(F3-C4)*C5</f>
        <v>721600.00000000012</v>
      </c>
      <c r="D6" t="s">
        <v>68</v>
      </c>
    </row>
    <row r="8" spans="1:7">
      <c r="A8" s="111" t="s">
        <v>73</v>
      </c>
      <c r="B8" s="111"/>
      <c r="C8" s="111"/>
    </row>
    <row r="9" spans="1:7">
      <c r="A9" t="s">
        <v>71</v>
      </c>
      <c r="B9" s="31" t="s">
        <v>70</v>
      </c>
      <c r="C9" s="34"/>
      <c r="D9" t="s">
        <v>66</v>
      </c>
      <c r="G9" s="33">
        <f>((F3*C10)-C9)/C10</f>
        <v>656000</v>
      </c>
    </row>
    <row r="10" spans="1:7">
      <c r="B10" t="s">
        <v>19</v>
      </c>
      <c r="C10">
        <v>1.1000000000000001</v>
      </c>
      <c r="D10" t="s">
        <v>67</v>
      </c>
    </row>
    <row r="11" spans="1:7">
      <c r="B11" t="s">
        <v>63</v>
      </c>
      <c r="C11" s="33">
        <f>ROUND(G9,-3)</f>
        <v>656000</v>
      </c>
      <c r="D11" t="s">
        <v>68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76</v>
      </c>
      <c r="D2" t="s">
        <v>34</v>
      </c>
    </row>
    <row r="3" spans="1:5">
      <c r="A3" t="s">
        <v>24</v>
      </c>
      <c r="B3" t="s">
        <v>30</v>
      </c>
      <c r="C3" s="20" t="s">
        <v>75</v>
      </c>
      <c r="D3" s="13" t="s">
        <v>36</v>
      </c>
    </row>
    <row r="4" spans="1:5">
      <c r="A4" t="s">
        <v>25</v>
      </c>
      <c r="B4" s="11">
        <f>Sheet1!F35-(Sheet1!C35)</f>
        <v>656000</v>
      </c>
    </row>
    <row r="5" spans="1:5">
      <c r="A5" t="s">
        <v>74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2022-09-24T07:07:51Z</cp:lastPrinted>
  <dcterms:created xsi:type="dcterms:W3CDTF">2019-03-28T03:58:09Z</dcterms:created>
  <dcterms:modified xsi:type="dcterms:W3CDTF">2022-10-30T06:33:22Z</dcterms:modified>
</cp:coreProperties>
</file>