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13_ncr:1_{6E964A2B-BEA8-4B7A-A138-0BECD8BCFAB9}" xr6:coauthVersionLast="47" xr6:coauthVersionMax="47" xr10:uidLastSave="{AD370D72-3407-40F0-B14E-3CBEFF6CD4FB}"/>
  <bookViews>
    <workbookView xWindow="12525" yWindow="0" windowWidth="15060" windowHeight="151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<sst xmlns="http://schemas.openxmlformats.org/spreadsheetml/2006/main" count="88" uniqueCount="78">
  <si>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</si>
  <si>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</si>
  <si>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</si>
  <si>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</si>
  <si>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</si>
  <si>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</si>
  <si>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</si>
  <si>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</si>
  <si>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</si>
  <si>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</si>
  <si>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</si>
  <si>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</si>
  <si>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</si>
  <si>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</si>
  <si>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</si>
  <si>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</si>
  <si>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</si>
  <si>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</si>
  <si>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</si>
  <si>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</si>
  <si>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</si>
  <si>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</si>
  <si>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</si>
  <si>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</si>
  <si>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</si>
  <si>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</si>
  <si>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</si>
  <si>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</si>
  <si>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</si>
  <si>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</si>
  <si>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</si>
  <si>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</si>
  <si>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</si>
  <si>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</si>
  <si>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</si>
  <si>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</si>
  <si>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</si>
  <si>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</si>
  <si>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</si>
  <si>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</si>
  <si>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</si>
  <si>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</si>
  <si>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</si>
  <si>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</si>
  <si>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</si>
  <si>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</si>
  <si>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</si>
  <si>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</si>
  <si>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</si>
  <si>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</si>
  <si>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</si>
  <si>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</si>
  <si>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</si>
  <si>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</si>
  <si>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</si>
  <si>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</si>
  <si>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</si>
  <si>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</si>
  <si>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</si>
  <si>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</si>
  <si>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</si>
  <si>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</si>
  <si>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</si>
  <si>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앱코 NCORE 커넬 강화유리</t>
    <phoneticPr fontId="1" type="noConversion"/>
  </si>
  <si>
    <t>인텔정품쿨러</t>
    <phoneticPr fontId="1" type="noConversion"/>
  </si>
  <si>
    <t>이체 및 세금계산서</t>
  </si>
  <si>
    <t>키보드마우스</t>
    <phoneticPr fontId="1" type="noConversion"/>
  </si>
  <si>
    <t xml:space="preserve">큐닉스 키보드마우스합본 </t>
    <phoneticPr fontId="1" type="noConversion"/>
  </si>
  <si>
    <t>패드</t>
    <phoneticPr fontId="1" type="noConversion"/>
  </si>
  <si>
    <t>인텔 코어i3-10세대 10105F (코멧레이크S 리프레시) (정품)</t>
    <phoneticPr fontId="1" type="noConversion"/>
  </si>
  <si>
    <t>ASUS PRIME H510M-A 코잇</t>
    <phoneticPr fontId="1" type="noConversion"/>
  </si>
  <si>
    <t>삼성전자 DDR4-3200 (8GB)</t>
    <phoneticPr fontId="1" type="noConversion"/>
  </si>
  <si>
    <t>갤럭시 GALAX 지포스 GT1030 D5 2GB</t>
    <phoneticPr fontId="1" type="noConversion"/>
  </si>
  <si>
    <t>이메이션 X931 M.2 NVMe (256GB)</t>
    <phoneticPr fontId="1" type="noConversion"/>
  </si>
  <si>
    <t>마이크로닉스 COOLMAX VISION II 500W</t>
    <phoneticPr fontId="1" type="noConversion"/>
  </si>
  <si>
    <t>송승원</t>
    <phoneticPr fontId="1" type="noConversion"/>
  </si>
  <si>
    <t>010-9410-5638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</si>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</sst>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4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75</v>
      </c>
      <c r="C1" s="107" t="s">
        <v>59</v>
      </c>
      <c r="D1" s="108"/>
      <c r="E1" s="41"/>
      <c r="F1" s="42"/>
      <c r="G1" s="42"/>
      <c r="H1" s="43"/>
    </row>
    <row r="2" spans="1:9" ht="22.5" customHeight="1">
      <c r="A2" s="15" t="s">
        <v>40</v>
      </c>
      <c r="B2" s="29" t="s">
        <v>76</v>
      </c>
      <c r="C2" s="109"/>
      <c r="D2" s="110"/>
      <c r="E2" s="44"/>
      <c r="F2" s="45"/>
      <c r="G2" s="45"/>
      <c r="H2" s="46"/>
    </row>
    <row r="3" spans="1:9" ht="22.5" customHeight="1">
      <c r="A3" s="15" t="s">
        <v>41</v>
      </c>
      <c r="B3" s="16">
        <f ca="1">TODAY()</f>
        <v>44828</v>
      </c>
      <c r="C3" s="15" t="s">
        <v>42</v>
      </c>
      <c r="D3" s="18"/>
      <c r="E3" s="44"/>
      <c r="F3" s="45"/>
      <c r="G3" s="45"/>
      <c r="H3" s="46"/>
    </row>
    <row r="4" spans="1:9" ht="22.5" customHeight="1">
      <c r="A4" s="14" t="s">
        <v>39</v>
      </c>
      <c r="B4" s="111"/>
      <c r="C4" s="111"/>
      <c r="D4" s="112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53</v>
      </c>
      <c r="B6" s="97"/>
      <c r="C6" s="55" t="s">
        <v>69</v>
      </c>
      <c r="D6" s="56"/>
      <c r="E6" s="3" t="s">
        <v>6</v>
      </c>
      <c r="F6" s="6">
        <v>112000</v>
      </c>
      <c r="G6" s="3">
        <v>1</v>
      </c>
      <c r="H6" s="6">
        <f>F6*G6</f>
        <v>112000</v>
      </c>
      <c r="I6" s="2"/>
    </row>
    <row r="7" spans="1:9" ht="24" customHeight="1">
      <c r="A7" s="98"/>
      <c r="B7" s="99"/>
      <c r="C7" s="55" t="s">
        <v>64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8"/>
      <c r="B8" s="99"/>
      <c r="C8" s="57" t="s">
        <v>70</v>
      </c>
      <c r="D8" s="58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98"/>
      <c r="B9" s="99"/>
      <c r="C9" s="55" t="s">
        <v>71</v>
      </c>
      <c r="D9" s="56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4" customHeight="1">
      <c r="A10" s="98"/>
      <c r="B10" s="99"/>
      <c r="C10" s="55" t="s">
        <v>72</v>
      </c>
      <c r="D10" s="56"/>
      <c r="E10" s="3" t="s">
        <v>9</v>
      </c>
      <c r="F10" s="6">
        <v>112000</v>
      </c>
      <c r="G10" s="3">
        <v>1</v>
      </c>
      <c r="H10" s="6">
        <f t="shared" si="0"/>
        <v>112000</v>
      </c>
      <c r="I10" s="2"/>
    </row>
    <row r="11" spans="1:9" ht="24" customHeight="1">
      <c r="A11" s="98"/>
      <c r="B11" s="99"/>
      <c r="C11" s="120"/>
      <c r="D11" s="12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98"/>
      <c r="B12" s="99"/>
      <c r="C12" s="122" t="s">
        <v>73</v>
      </c>
      <c r="D12" s="56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98"/>
      <c r="B13" s="99"/>
      <c r="C13" s="86"/>
      <c r="D13" s="87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98"/>
      <c r="B14" s="99"/>
      <c r="C14" s="86" t="s">
        <v>63</v>
      </c>
      <c r="D14" s="87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98"/>
      <c r="B15" s="99"/>
      <c r="C15" s="86" t="s">
        <v>74</v>
      </c>
      <c r="D15" s="87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98"/>
      <c r="B16" s="99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61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4"/>
      <c r="D19" s="115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54</v>
      </c>
      <c r="B20" s="101"/>
      <c r="C20" s="113" t="s">
        <v>16</v>
      </c>
      <c r="D20" s="113"/>
      <c r="E20" s="91">
        <f>SUM(H6:H19)</f>
        <v>577000</v>
      </c>
      <c r="F20" s="91"/>
      <c r="G20" s="24">
        <v>1</v>
      </c>
      <c r="H20" s="52" t="s">
        <v>18</v>
      </c>
      <c r="I20" s="2"/>
    </row>
    <row r="21" spans="1:9" ht="12.75" customHeight="1">
      <c r="A21" s="102"/>
      <c r="B21" s="103"/>
      <c r="C21" s="113"/>
      <c r="D21" s="113"/>
      <c r="E21" s="91">
        <f>E20*G20</f>
        <v>577000</v>
      </c>
      <c r="F21" s="91"/>
      <c r="G21" s="91"/>
      <c r="H21" s="52"/>
      <c r="I21" s="2"/>
    </row>
    <row r="22" spans="1:9" ht="12.75" customHeight="1">
      <c r="A22" s="102"/>
      <c r="B22" s="103"/>
      <c r="C22" s="113"/>
      <c r="D22" s="113"/>
      <c r="E22" s="91"/>
      <c r="F22" s="91"/>
      <c r="G22" s="91"/>
      <c r="H22" s="52"/>
      <c r="I22" s="2"/>
    </row>
    <row r="23" spans="1:9" ht="17.25" customHeight="1">
      <c r="A23" s="102"/>
      <c r="B23" s="103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4"/>
      <c r="B24" s="105"/>
      <c r="C24" s="86"/>
      <c r="D24" s="87"/>
      <c r="E24" s="5"/>
      <c r="F24" s="6"/>
      <c r="G24" s="3"/>
      <c r="H24" s="6">
        <f>F24*G24</f>
        <v>0</v>
      </c>
      <c r="I24" s="2"/>
    </row>
    <row r="25" spans="1:9" ht="25.15" customHeight="1">
      <c r="A25" s="68"/>
      <c r="B25" s="69"/>
      <c r="C25" s="88" t="s">
        <v>67</v>
      </c>
      <c r="D25" s="87"/>
      <c r="E25" s="5" t="s">
        <v>66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0"/>
      <c r="B26" s="71"/>
      <c r="C26" s="88" t="s">
        <v>77</v>
      </c>
      <c r="D26" s="87"/>
      <c r="E26" s="5" t="s">
        <v>68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0"/>
      <c r="B27" s="71"/>
      <c r="C27" s="89"/>
      <c r="D27" s="90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89"/>
      <c r="D29" s="90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89"/>
      <c r="D30" s="9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89"/>
      <c r="D31" s="90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29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2">
        <f>SUM(H24:H32)</f>
        <v>0</v>
      </c>
      <c r="F33" s="93"/>
      <c r="G33" s="93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4"/>
      <c r="F34" s="95"/>
      <c r="G34" s="95"/>
      <c r="H34" s="51"/>
      <c r="I34" s="2"/>
    </row>
    <row r="35" spans="1:9" ht="16.5" customHeight="1">
      <c r="A35" s="66" t="s">
        <v>32</v>
      </c>
      <c r="B35" s="67"/>
      <c r="C35" s="78"/>
      <c r="D35" s="79"/>
      <c r="E35" s="8" t="s">
        <v>4</v>
      </c>
      <c r="F35" s="61">
        <f>SUM(E21,E33)</f>
        <v>577000</v>
      </c>
      <c r="G35" s="61"/>
      <c r="H35" s="9" t="s">
        <v>18</v>
      </c>
      <c r="I35" s="2"/>
    </row>
    <row r="36" spans="1:9" ht="16.5" customHeight="1">
      <c r="A36" s="66" t="s">
        <v>31</v>
      </c>
      <c r="B36" s="67"/>
      <c r="C36" s="76"/>
      <c r="D36" s="77"/>
      <c r="E36" s="8" t="s">
        <v>19</v>
      </c>
      <c r="F36" s="59">
        <f>F35*1.1-F35</f>
        <v>57700</v>
      </c>
      <c r="G36" s="60"/>
      <c r="H36" s="10"/>
      <c r="I36" s="2"/>
    </row>
    <row r="37" spans="1:9" ht="17.25" customHeight="1">
      <c r="A37" s="66" t="s">
        <v>27</v>
      </c>
      <c r="B37" s="67"/>
      <c r="C37" s="35"/>
      <c r="D37" s="36"/>
      <c r="E37" s="8" t="s">
        <v>26</v>
      </c>
      <c r="F37" s="74" t="s">
        <v>65</v>
      </c>
      <c r="G37" s="75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1" t="s">
        <v>28</v>
      </c>
      <c r="B38" s="32"/>
      <c r="C38" s="37">
        <f>SUM(C35:C36)-C37</f>
        <v>0</v>
      </c>
      <c r="D38" s="38"/>
      <c r="E38" s="21" t="s">
        <v>27</v>
      </c>
      <c r="F38" s="63">
        <v>4700</v>
      </c>
      <c r="G38" s="64"/>
      <c r="H38" s="65"/>
      <c r="I38" s="2"/>
    </row>
    <row r="39" spans="1:9" ht="20.25" customHeight="1">
      <c r="A39" s="33"/>
      <c r="B39" s="34"/>
      <c r="C39" s="39"/>
      <c r="D39" s="40"/>
      <c r="E39" s="25" t="s">
        <v>20</v>
      </c>
      <c r="F39" s="62">
        <f>IF(F37="현금(이체X)",F35,IF(F37="웹결제",ROUND(Sheet2!B6,-4),IF(F37="이체 및 현금영수증",F35+F35*10%,IF(F37="이체 및 세금계산서",F35+F35*10%,IF(F37="이체 및 세금계산서",F35+F35*10%,)))))-F38</f>
        <v>630000</v>
      </c>
      <c r="G39" s="62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6" t="s">
        <v>60</v>
      </c>
      <c r="G40" s="106"/>
      <c r="H40" s="27">
        <f>F39-(F36+F35)</f>
        <v>-4700</v>
      </c>
      <c r="I40" s="2"/>
    </row>
    <row r="41" spans="1:9" ht="16.5" customHeight="1">
      <c r="C41" s="2"/>
      <c r="D41" s="2"/>
      <c r="E41" s="30" t="s">
        <v>56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577000</v>
      </c>
    </row>
    <row r="5" spans="1:5">
      <c r="A5" t="s">
        <v>38</v>
      </c>
      <c r="B5">
        <f>B4*1.12</f>
        <v>646240.00000000012</v>
      </c>
    </row>
    <row r="6" spans="1:5">
      <c r="A6" t="s">
        <v>58</v>
      </c>
      <c r="B6">
        <f>B4*1.13</f>
        <v>652009.99999999988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2022-09-23T09:21:25Z</cp:lastPrinted>
  <dcterms:created xsi:type="dcterms:W3CDTF">2019-03-28T03:58:09Z</dcterms:created>
  <dcterms:modified xsi:type="dcterms:W3CDTF">2022-09-24T00:58:03Z</dcterms:modified>
</cp:coreProperties>
</file>