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BA60A325-11F9-432A-8E86-CEE234D5D037}" xr6:coauthVersionLast="47" xr6:coauthVersionMax="47" xr10:uidLastSave="{09022099-C2D7-436F-AAA3-F67A697F0F9C}"/>
  <bookViews>
    <workbookView xWindow="4365" yWindow="1500" windowWidth="21600" windowHeight="106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<sst xmlns="http://schemas.openxmlformats.org/spreadsheetml/2006/main" count="98" uniqueCount="82">
  <si>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</si>
  <si>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</si>
  <si>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</si>
  <si>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</si>
  <si>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</si>
  <si>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</si>
  <si>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</si>
  <si>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</si>
  <si>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</si>
  <si>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</si>
  <si>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</si>
  <si>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</si>
  <si>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</si>
  <si>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</si>
  <si>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</si>
  <si>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</si>
  <si>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</si>
  <si>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</si>
  <si>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</si>
  <si>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</si>
  <si>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</si>
  <si>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</si>
  <si>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</si>
  <si>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</si>
  <si>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</si>
  <si>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</si>
  <si>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</si>
  <si>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</si>
  <si>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</si>
  <si>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</si>
  <si>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</si>
  <si>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</si>
  <si>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</si>
  <si>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</si>
  <si>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</si>
  <si>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</si>
  <si>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</si>
  <si>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</si>
  <si>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</si>
  <si>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</si>
  <si>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</si>
  <si>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</si>
  <si>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</si>
  <si>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</si>
  <si>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</si>
  <si>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</si>
  <si>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</si>
  <si>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</si>
  <si>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</si>
  <si>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</si>
  <si>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</si>
  <si>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</si>
  <si>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</si>
  <si>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</si>
  <si>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</si>
  <si>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</si>
  <si>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</si>
  <si>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</si>
  <si>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</si>
  <si>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</si>
  <si>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</si>
  <si>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</si>
  <si>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</si>
  <si>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</si>
  <si>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</si>
  <si>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</si>
  <si>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</si>
  <si>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</si>
  <si>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</si>
  <si>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</si>
  <si>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</si>
  <si>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</si>
  <si>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</si>
  <si>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</si>
  <si>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</si>
  <si>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</si>
  <si>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</si>
  <si>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MSI RTX 3070 벤투스 2X OC D6 8GB LHR</t>
    <phoneticPr fontId="1" type="noConversion"/>
  </si>
  <si>
    <t xml:space="preserve">마이크로닉스 풀체인지 정격700W </t>
    <phoneticPr fontId="1" type="noConversion"/>
  </si>
  <si>
    <t>송민주</t>
    <phoneticPr fontId="1" type="noConversion"/>
  </si>
  <si>
    <t>010-3578-4206</t>
    <phoneticPr fontId="1" type="noConversion"/>
  </si>
  <si>
    <t>딥쿨AG620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</si>
</sst>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79</v>
      </c>
      <c r="C1" s="36" t="s">
        <v>75</v>
      </c>
      <c r="D1" s="37"/>
      <c r="E1" s="105"/>
      <c r="F1" s="106"/>
      <c r="G1" s="106"/>
      <c r="H1" s="107"/>
    </row>
    <row r="2" spans="1:9" ht="22.5" customHeight="1">
      <c r="A2" s="15" t="s">
        <v>38</v>
      </c>
      <c r="B2" s="29" t="s">
        <v>80</v>
      </c>
      <c r="C2" s="38"/>
      <c r="D2" s="39"/>
      <c r="E2" s="108"/>
      <c r="F2" s="109"/>
      <c r="G2" s="109"/>
      <c r="H2" s="110"/>
    </row>
    <row r="3" spans="1:9" ht="22.5" customHeight="1">
      <c r="A3" s="15" t="s">
        <v>39</v>
      </c>
      <c r="B3" s="16">
        <f ca="1">TODAY()</f>
        <v>44891</v>
      </c>
      <c r="C3" s="15" t="s">
        <v>40</v>
      </c>
      <c r="D3" s="18">
        <v>44891</v>
      </c>
      <c r="E3" s="108"/>
      <c r="F3" s="109"/>
      <c r="G3" s="109"/>
      <c r="H3" s="110"/>
    </row>
    <row r="4" spans="1:9" ht="22.5" customHeight="1">
      <c r="A4" s="14" t="s">
        <v>37</v>
      </c>
      <c r="B4" s="42"/>
      <c r="C4" s="42"/>
      <c r="D4" s="43"/>
      <c r="E4" s="111"/>
      <c r="F4" s="112"/>
      <c r="G4" s="112"/>
      <c r="H4" s="113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3" t="s">
        <v>51</v>
      </c>
      <c r="B6" s="64"/>
      <c r="C6" s="51"/>
      <c r="D6" s="5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5"/>
      <c r="B7" s="66"/>
      <c r="C7" s="51" t="s">
        <v>81</v>
      </c>
      <c r="D7" s="52"/>
      <c r="E7" s="22" t="s">
        <v>13</v>
      </c>
      <c r="F7" s="6">
        <v>56000</v>
      </c>
      <c r="G7" s="3">
        <v>1</v>
      </c>
      <c r="H7" s="6">
        <f t="shared" ref="H7:H19" si="0">F7*G7</f>
        <v>56000</v>
      </c>
      <c r="I7" s="2"/>
    </row>
    <row r="8" spans="1:9" ht="25.5" customHeight="1">
      <c r="A8" s="65"/>
      <c r="B8" s="66"/>
      <c r="C8" s="117"/>
      <c r="D8" s="118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5"/>
      <c r="B9" s="66"/>
      <c r="C9" s="51"/>
      <c r="D9" s="5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5"/>
      <c r="B10" s="66"/>
      <c r="C10" s="51" t="s">
        <v>77</v>
      </c>
      <c r="D10" s="52"/>
      <c r="E10" s="3" t="s">
        <v>9</v>
      </c>
      <c r="F10" s="6">
        <v>755000</v>
      </c>
      <c r="G10" s="3">
        <v>1</v>
      </c>
      <c r="H10" s="6">
        <f t="shared" si="0"/>
        <v>755000</v>
      </c>
      <c r="I10" s="2"/>
    </row>
    <row r="11" spans="1:9" ht="24" customHeight="1">
      <c r="A11" s="65"/>
      <c r="B11" s="66"/>
      <c r="C11" s="53"/>
      <c r="D11" s="5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5"/>
      <c r="B12" s="66"/>
      <c r="C12" s="55"/>
      <c r="D12" s="5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5"/>
      <c r="B13" s="66"/>
      <c r="C13" s="47"/>
      <c r="D13" s="48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5"/>
      <c r="B14" s="66"/>
      <c r="C14" s="47"/>
      <c r="D14" s="48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5"/>
      <c r="B15" s="66"/>
      <c r="C15" s="47" t="s">
        <v>78</v>
      </c>
      <c r="D15" s="48"/>
      <c r="E15" s="3" t="s">
        <v>12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4" customHeight="1">
      <c r="A16" s="65"/>
      <c r="B16" s="66"/>
      <c r="C16" s="47"/>
      <c r="D16" s="48"/>
      <c r="E16" s="3"/>
      <c r="F16" s="6"/>
      <c r="G16" s="3"/>
      <c r="H16" s="6">
        <f t="shared" si="0"/>
        <v>0</v>
      </c>
      <c r="I16" s="2"/>
    </row>
    <row r="17" spans="1:9">
      <c r="A17" s="65"/>
      <c r="B17" s="66"/>
      <c r="C17" s="56" t="s">
        <v>58</v>
      </c>
      <c r="D17" s="57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5"/>
      <c r="B18" s="66"/>
      <c r="C18" s="49" t="s">
        <v>48</v>
      </c>
      <c r="D18" s="50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5"/>
      <c r="B19" s="66"/>
      <c r="C19" s="45"/>
      <c r="D19" s="46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67" t="s">
        <v>52</v>
      </c>
      <c r="B20" s="68"/>
      <c r="C20" s="44" t="s">
        <v>15</v>
      </c>
      <c r="D20" s="44"/>
      <c r="E20" s="58">
        <f>SUM(H6:H19)</f>
        <v>956000</v>
      </c>
      <c r="F20" s="58"/>
      <c r="G20" s="24">
        <v>1</v>
      </c>
      <c r="H20" s="116" t="s">
        <v>17</v>
      </c>
      <c r="I20" s="2"/>
    </row>
    <row r="21" spans="1:9" ht="12.75" customHeight="1">
      <c r="A21" s="69"/>
      <c r="B21" s="70"/>
      <c r="C21" s="44"/>
      <c r="D21" s="44"/>
      <c r="E21" s="58">
        <f>E20*G20</f>
        <v>956000</v>
      </c>
      <c r="F21" s="58"/>
      <c r="G21" s="58"/>
      <c r="H21" s="116"/>
      <c r="I21" s="2"/>
    </row>
    <row r="22" spans="1:9" ht="12.75" customHeight="1">
      <c r="A22" s="69"/>
      <c r="B22" s="70"/>
      <c r="C22" s="44"/>
      <c r="D22" s="44"/>
      <c r="E22" s="58"/>
      <c r="F22" s="58"/>
      <c r="G22" s="58"/>
      <c r="H22" s="116"/>
      <c r="I22" s="2"/>
    </row>
    <row r="23" spans="1:9" ht="17.25" customHeight="1">
      <c r="A23" s="69"/>
      <c r="B23" s="70"/>
      <c r="C23" s="83" t="s">
        <v>20</v>
      </c>
      <c r="D23" s="84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1"/>
      <c r="B24" s="72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88" t="s">
        <v>76</v>
      </c>
      <c r="B25" s="89"/>
      <c r="C25" s="85"/>
      <c r="D25" s="48"/>
      <c r="E25" s="5"/>
      <c r="F25" s="6"/>
      <c r="G25" s="3"/>
      <c r="H25" s="6">
        <f>F25*G25</f>
        <v>0</v>
      </c>
      <c r="I25" s="2"/>
    </row>
    <row r="26" spans="1:9">
      <c r="A26" s="90"/>
      <c r="B26" s="91"/>
      <c r="C26" s="85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0"/>
      <c r="B27" s="91"/>
      <c r="C27" s="56"/>
      <c r="D27" s="57"/>
      <c r="E27" s="5"/>
      <c r="F27" s="6"/>
      <c r="G27" s="3"/>
      <c r="H27" s="6">
        <f t="shared" si="1"/>
        <v>0</v>
      </c>
      <c r="I27" s="2"/>
    </row>
    <row r="28" spans="1:9">
      <c r="A28" s="90"/>
      <c r="B28" s="91"/>
      <c r="E28" s="5"/>
      <c r="F28" s="6"/>
      <c r="G28" s="3"/>
      <c r="H28" s="6">
        <f t="shared" si="1"/>
        <v>0</v>
      </c>
      <c r="I28" s="2"/>
    </row>
    <row r="29" spans="1:9">
      <c r="A29" s="90"/>
      <c r="B29" s="91"/>
      <c r="C29" s="56"/>
      <c r="D29" s="57"/>
      <c r="E29" s="5"/>
      <c r="F29" s="6"/>
      <c r="G29" s="3"/>
      <c r="H29" s="6">
        <f t="shared" si="1"/>
        <v>0</v>
      </c>
      <c r="I29" s="2"/>
    </row>
    <row r="30" spans="1:9">
      <c r="A30" s="90"/>
      <c r="B30" s="91"/>
      <c r="C30" s="56"/>
      <c r="D30" s="5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0"/>
      <c r="B31" s="91"/>
      <c r="C31" s="56"/>
      <c r="D31" s="57"/>
      <c r="E31" s="5"/>
      <c r="F31" s="6"/>
      <c r="G31" s="3"/>
      <c r="H31" s="6">
        <f t="shared" si="1"/>
        <v>0</v>
      </c>
      <c r="I31" s="2"/>
    </row>
    <row r="32" spans="1:9">
      <c r="A32" s="92"/>
      <c r="B32" s="93"/>
      <c r="C32" s="56"/>
      <c r="D32" s="57"/>
      <c r="E32" s="5"/>
      <c r="F32" s="6"/>
      <c r="G32" s="3"/>
      <c r="H32" s="6">
        <f t="shared" si="1"/>
        <v>0</v>
      </c>
      <c r="I32" s="2"/>
    </row>
    <row r="33" spans="1:9" ht="13.5" customHeight="1">
      <c r="A33" s="94" t="s">
        <v>28</v>
      </c>
      <c r="B33" s="95"/>
      <c r="C33" s="79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0"/>
      <c r="E33" s="59">
        <f>SUM(H24:H32)</f>
        <v>0</v>
      </c>
      <c r="F33" s="60"/>
      <c r="G33" s="60"/>
      <c r="H33" s="114" t="s">
        <v>17</v>
      </c>
      <c r="I33" s="2"/>
    </row>
    <row r="34" spans="1:9" ht="14.25" customHeight="1">
      <c r="A34" s="96"/>
      <c r="B34" s="97"/>
      <c r="C34" s="81"/>
      <c r="D34" s="82"/>
      <c r="E34" s="61"/>
      <c r="F34" s="62"/>
      <c r="G34" s="62"/>
      <c r="H34" s="115"/>
      <c r="I34" s="2"/>
    </row>
    <row r="35" spans="1:9" ht="16.5" customHeight="1">
      <c r="A35" s="86" t="s">
        <v>31</v>
      </c>
      <c r="B35" s="87"/>
      <c r="C35" s="77" t="b">
        <f>IF(F37="카드+현금",Sheet3!C11,IF(F37="현금+카드",Sheet3!C4))</f>
        <v>0</v>
      </c>
      <c r="D35" s="78"/>
      <c r="E35" s="8" t="s">
        <v>4</v>
      </c>
      <c r="F35" s="121">
        <f>SUM(E21,E33)</f>
        <v>956000</v>
      </c>
      <c r="G35" s="121"/>
      <c r="H35" s="9" t="s">
        <v>17</v>
      </c>
      <c r="I35" s="2"/>
    </row>
    <row r="36" spans="1:9" ht="16.5" customHeight="1">
      <c r="A36" s="86" t="s">
        <v>30</v>
      </c>
      <c r="B36" s="87"/>
      <c r="C36" s="75" t="b">
        <f>IF(F37="카드+현금",Sheet3!C9,IF(F37="현금+카드",Sheet3!C6))</f>
        <v>0</v>
      </c>
      <c r="D36" s="76"/>
      <c r="E36" s="8" t="s">
        <v>18</v>
      </c>
      <c r="F36" s="119">
        <f>F35*1.1-F35</f>
        <v>95600</v>
      </c>
      <c r="G36" s="120"/>
      <c r="H36" s="10"/>
      <c r="I36" s="2"/>
    </row>
    <row r="37" spans="1:9" ht="17.25" customHeight="1">
      <c r="A37" s="86" t="s">
        <v>26</v>
      </c>
      <c r="B37" s="87"/>
      <c r="C37" s="99"/>
      <c r="D37" s="100"/>
      <c r="E37" s="8" t="s">
        <v>25</v>
      </c>
      <c r="F37" s="73" t="s">
        <v>60</v>
      </c>
      <c r="G37" s="74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4" t="s">
        <v>27</v>
      </c>
      <c r="B38" s="95"/>
      <c r="C38" s="101">
        <f>SUM(C35:C36)-C37</f>
        <v>0</v>
      </c>
      <c r="D38" s="102"/>
      <c r="E38" s="21" t="s">
        <v>26</v>
      </c>
      <c r="F38" s="123">
        <v>1600</v>
      </c>
      <c r="G38" s="124"/>
      <c r="H38" s="125"/>
      <c r="I38" s="2"/>
    </row>
    <row r="39" spans="1:9" ht="20.25" customHeight="1">
      <c r="A39" s="96"/>
      <c r="B39" s="97"/>
      <c r="C39" s="103"/>
      <c r="D39" s="104"/>
      <c r="E39" s="25" t="s">
        <v>19</v>
      </c>
      <c r="F39" s="122">
        <f>IF(F37="현금(이체X)",F35,IF(F37="웹결제",ROUND(Sheet2!B7,-4),IF(F37="이체 및 현금영수증",F35+F35*10%,IF(F37="이체 및 세금계산서",F35+F35*10%,IF(F37="이체 및 세금계산서",F35+F35*10%,)))))-F38</f>
        <v>1050000</v>
      </c>
      <c r="G39" s="122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57</v>
      </c>
      <c r="G40" s="35"/>
      <c r="H40" s="27">
        <f>F39-(F36+F35)</f>
        <v>-1600</v>
      </c>
      <c r="I40" s="2"/>
    </row>
    <row r="41" spans="1:9" ht="16.5" customHeight="1">
      <c r="C41" s="2"/>
      <c r="D41" s="2"/>
      <c r="E41" s="98" t="s">
        <v>54</v>
      </c>
      <c r="F41" s="98"/>
      <c r="G41" s="98"/>
      <c r="H41" s="98"/>
      <c r="I41" s="2"/>
    </row>
    <row r="42" spans="1:9">
      <c r="C42" s="2"/>
      <c r="D42" s="2"/>
      <c r="E42" s="98"/>
      <c r="F42" s="98"/>
      <c r="G42" s="98"/>
      <c r="H42" s="98"/>
      <c r="I42" s="2"/>
    </row>
    <row r="43" spans="1:9">
      <c r="C43" s="2"/>
      <c r="D43" s="2"/>
      <c r="E43" s="98"/>
      <c r="F43" s="98"/>
      <c r="G43" s="98"/>
      <c r="H43" s="98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09" t="s">
        <v>70</v>
      </c>
      <c r="B3" s="109"/>
      <c r="C3" s="109"/>
      <c r="E3" t="s">
        <v>63</v>
      </c>
      <c r="F3">
        <f>Sheet1!F35</f>
        <v>956000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18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1051600</v>
      </c>
      <c r="D6" t="s">
        <v>66</v>
      </c>
    </row>
    <row r="8" spans="1:7">
      <c r="A8" s="109" t="s">
        <v>71</v>
      </c>
      <c r="B8" s="109"/>
      <c r="C8" s="109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955999.99999999988</v>
      </c>
    </row>
    <row r="10" spans="1:7">
      <c r="B10" t="s">
        <v>18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956000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74</v>
      </c>
      <c r="D2" t="s">
        <v>33</v>
      </c>
    </row>
    <row r="3" spans="1:5">
      <c r="A3" t="s">
        <v>23</v>
      </c>
      <c r="B3" t="s">
        <v>29</v>
      </c>
      <c r="C3" s="20" t="s">
        <v>73</v>
      </c>
      <c r="D3" s="13" t="s">
        <v>35</v>
      </c>
    </row>
    <row r="4" spans="1:5">
      <c r="A4" t="s">
        <v>24</v>
      </c>
      <c r="B4" s="11">
        <f>Sheet1!F35-(Sheet1!C35)</f>
        <v>956000</v>
      </c>
    </row>
    <row r="5" spans="1:5">
      <c r="A5" t="s">
        <v>72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2022-11-26T02:58:09Z</cp:lastPrinted>
  <dcterms:created xsi:type="dcterms:W3CDTF">2019-03-28T03:58:09Z</dcterms:created>
  <dcterms:modified xsi:type="dcterms:W3CDTF">2022-11-26T05:17:36Z</dcterms:modified>
</cp:coreProperties>
</file>