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EABF6947-CF40-4E3C-A4A9-4341A4EEE409}" xr6:coauthVersionLast="45" xr6:coauthVersionMax="45" xr10:uidLastSave="{3DA9AD20-3124-48E5-A31A-AFC66666FD5E}"/>
  <bookViews>
    <workbookView xWindow="3075" yWindow="274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</calcChain>
</file>

<file path=xl/sharedStrings.xml><?xml version="1.0" encoding="utf-8"?>
<sst xmlns="http://schemas.openxmlformats.org/spreadsheetml/2006/main" count="85" uniqueCount="80">
  <si>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</si>
  <si>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</si>
  <si>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</si>
  <si>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</si>
  <si>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</si>
  <si>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</si>
  <si>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</si>
  <si>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</si>
  <si>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</si>
  <si>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</si>
  <si>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</si>
  <si>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</si>
  <si>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</si>
  <si>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</si>
  <si>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</si>
  <si>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</si>
  <si>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</si>
  <si>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</si>
  <si>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</si>
  <si>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</si>
  <si>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</si>
  <si>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</si>
  <si>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</si>
  <si>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</si>
  <si>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</si>
  <si>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</si>
  <si>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</si>
  <si>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</si>
  <si>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</si>
  <si>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</si>
  <si>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</si>
  <si>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</si>
  <si>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</si>
  <si>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</si>
  <si>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</si>
  <si>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</si>
  <si>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</si>
  <si>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</si>
  <si>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</si>
  <si>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</si>
  <si>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</si>
  <si>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</si>
  <si>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</si>
  <si>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</si>
  <si>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</si>
  <si>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</si>
  <si>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</si>
  <si>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</si>
  <si>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</si>
  <si>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</si>
  <si>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</si>
  <si>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</si>
  <si>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</si>
  <si>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</si>
  <si>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</si>
  <si>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</si>
  <si>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</si>
  <si>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</si>
  <si>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</si>
  <si>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</si>
  <si>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</si>
  <si>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</si>
  <si>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</si>
  <si>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</si>
  <si>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</si>
  <si>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</si>
  <si>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AMD 라이젠 3600</t>
    <phoneticPr fontId="1" type="noConversion"/>
  </si>
  <si>
    <t xml:space="preserve">MSI B450M MORTAR 박격포MAX </t>
    <phoneticPr fontId="1" type="noConversion"/>
  </si>
  <si>
    <t xml:space="preserve">삼성 8G DDR4 21300    </t>
    <phoneticPr fontId="1" type="noConversion"/>
  </si>
  <si>
    <t>EM GTX1660 SUPER 스톰X듀얼 6GB</t>
    <phoneticPr fontId="1" type="noConversion"/>
  </si>
  <si>
    <t xml:space="preserve">쿨마 엘리트 600W     </t>
    <phoneticPr fontId="1" type="noConversion"/>
  </si>
  <si>
    <t xml:space="preserve">벤큐 XL2430 게이밍모니터   </t>
    <phoneticPr fontId="1" type="noConversion"/>
  </si>
  <si>
    <t>모니터</t>
    <phoneticPr fontId="1" type="noConversion"/>
  </si>
  <si>
    <t>마이크론 BX500 480G</t>
    <phoneticPr fontId="1" type="noConversion"/>
  </si>
  <si>
    <t>CORE S.M 321X 듀일리티</t>
    <phoneticPr fontId="1" type="noConversion"/>
  </si>
  <si>
    <t>브라보텍 JONSBO CR-601RGB</t>
    <phoneticPr fontId="1" type="noConversion"/>
  </si>
  <si>
    <t>케이스, 파워, CPU쿨러 부분은 매입가가 없습니다.</t>
    <phoneticPr fontId="1" type="noConversion"/>
  </si>
  <si>
    <t>구입하신지 얼마 되시지 않아서 
매입가 높게 쳐드리는거에요 ^^</t>
    <phoneticPr fontId="1" type="noConversion"/>
  </si>
  <si>
    <t>매입가@</t>
    <phoneticPr fontId="1" type="noConversion"/>
  </si>
  <si>
    <t>손상범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</si>
</sst>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11" fillId="0" borderId="1" xfId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47588;&#51077;&#44032;@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="85" zoomScaleNormal="100" zoomScalePageLayoutView="85" workbookViewId="0">
      <selection activeCell="F14" sqref="F1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79</v>
      </c>
      <c r="C1" s="103" t="s">
        <v>48</v>
      </c>
      <c r="D1" s="104"/>
      <c r="E1" s="44"/>
      <c r="F1" s="45"/>
      <c r="G1" s="45"/>
      <c r="H1" s="46"/>
    </row>
    <row r="2" spans="1:9" ht="22.5" customHeight="1">
      <c r="A2" s="18" t="s">
        <v>49</v>
      </c>
      <c r="B2" s="26"/>
      <c r="C2" s="105"/>
      <c r="D2" s="106"/>
      <c r="E2" s="47"/>
      <c r="F2" s="48"/>
      <c r="G2" s="48"/>
      <c r="H2" s="49"/>
    </row>
    <row r="3" spans="1:9" ht="22.5" customHeight="1">
      <c r="A3" s="18" t="s">
        <v>50</v>
      </c>
      <c r="B3" s="20">
        <f ca="1">TODAY()</f>
        <v>43983</v>
      </c>
      <c r="C3" s="19" t="s">
        <v>51</v>
      </c>
      <c r="D3" s="25"/>
      <c r="E3" s="47"/>
      <c r="F3" s="48"/>
      <c r="G3" s="48"/>
      <c r="H3" s="49"/>
    </row>
    <row r="4" spans="1:9" ht="22.5" customHeight="1">
      <c r="A4" s="17" t="s">
        <v>47</v>
      </c>
      <c r="B4" s="107"/>
      <c r="C4" s="107"/>
      <c r="D4" s="108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28</v>
      </c>
      <c r="B6" s="57"/>
      <c r="C6" s="64" t="s">
        <v>66</v>
      </c>
      <c r="D6" s="65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58"/>
      <c r="B7" s="59"/>
      <c r="C7" s="64" t="s">
        <v>75</v>
      </c>
      <c r="D7" s="65"/>
      <c r="E7" s="30" t="s">
        <v>15</v>
      </c>
      <c r="F7" s="6"/>
      <c r="G7" s="3">
        <v>1</v>
      </c>
      <c r="H7" s="6">
        <f t="shared" ref="H7:H19" si="0">F7*G7</f>
        <v>0</v>
      </c>
      <c r="I7" s="2"/>
    </row>
    <row r="8" spans="1:9" ht="25.5" customHeight="1">
      <c r="A8" s="58"/>
      <c r="B8" s="59"/>
      <c r="C8" s="64" t="s">
        <v>67</v>
      </c>
      <c r="D8" s="65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37.5" customHeight="1">
      <c r="A9" s="58"/>
      <c r="B9" s="59"/>
      <c r="C9" s="64" t="s">
        <v>68</v>
      </c>
      <c r="D9" s="65"/>
      <c r="E9" s="3" t="s">
        <v>8</v>
      </c>
      <c r="F9" s="6">
        <v>17000</v>
      </c>
      <c r="G9" s="3">
        <v>2</v>
      </c>
      <c r="H9" s="6">
        <f t="shared" si="0"/>
        <v>34000</v>
      </c>
      <c r="I9" s="2"/>
    </row>
    <row r="10" spans="1:9" ht="24" customHeight="1">
      <c r="A10" s="58"/>
      <c r="B10" s="59"/>
      <c r="C10" s="64" t="s">
        <v>69</v>
      </c>
      <c r="D10" s="65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34.5" customHeight="1">
      <c r="A11" s="58"/>
      <c r="B11" s="59"/>
      <c r="C11" s="64" t="s">
        <v>73</v>
      </c>
      <c r="D11" s="65"/>
      <c r="E11" s="3" t="s">
        <v>10</v>
      </c>
      <c r="F11" s="6">
        <v>25000</v>
      </c>
      <c r="G11" s="3">
        <v>1</v>
      </c>
      <c r="H11" s="6">
        <f t="shared" si="0"/>
        <v>25000</v>
      </c>
      <c r="I11" s="2"/>
    </row>
    <row r="12" spans="1:9" ht="24" customHeight="1">
      <c r="A12" s="58"/>
      <c r="B12" s="59"/>
      <c r="C12" s="88" t="s">
        <v>76</v>
      </c>
      <c r="D12" s="10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8"/>
      <c r="B13" s="59"/>
      <c r="C13" s="101"/>
      <c r="D13" s="10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4" t="s">
        <v>74</v>
      </c>
      <c r="D14" s="95"/>
      <c r="E14" s="3" t="s">
        <v>13</v>
      </c>
      <c r="F14" s="6"/>
      <c r="G14" s="3">
        <v>1</v>
      </c>
      <c r="H14" s="6">
        <f t="shared" si="0"/>
        <v>0</v>
      </c>
      <c r="I14" s="2"/>
    </row>
    <row r="15" spans="1:9" ht="24" customHeight="1">
      <c r="A15" s="58"/>
      <c r="B15" s="59"/>
      <c r="C15" s="94" t="s">
        <v>70</v>
      </c>
      <c r="D15" s="95"/>
      <c r="E15" s="3" t="s">
        <v>14</v>
      </c>
      <c r="F15" s="6"/>
      <c r="G15" s="3">
        <v>1</v>
      </c>
      <c r="H15" s="6">
        <f t="shared" si="0"/>
        <v>0</v>
      </c>
      <c r="I15" s="2"/>
    </row>
    <row r="16" spans="1:9" ht="24" customHeight="1">
      <c r="A16" s="58"/>
      <c r="B16" s="59"/>
      <c r="C16" s="96" t="s">
        <v>65</v>
      </c>
      <c r="D16" s="97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3"/>
      <c r="D17" s="22" t="s">
        <v>52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58"/>
      <c r="B18" s="59"/>
      <c r="C18" s="98"/>
      <c r="D18" s="99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9"/>
      <c r="D19" s="12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8"/>
      <c r="B20" s="59"/>
      <c r="C20" s="109" t="s">
        <v>18</v>
      </c>
      <c r="D20" s="109"/>
      <c r="E20" s="69">
        <f>SUM(H6:H19)</f>
        <v>419000</v>
      </c>
      <c r="F20" s="69"/>
      <c r="G20" s="24">
        <v>1</v>
      </c>
      <c r="H20" s="55" t="s">
        <v>20</v>
      </c>
      <c r="I20" s="2"/>
    </row>
    <row r="21" spans="1:9" ht="12.75" customHeight="1">
      <c r="A21" s="58"/>
      <c r="B21" s="59"/>
      <c r="C21" s="109"/>
      <c r="D21" s="109"/>
      <c r="E21" s="69">
        <f>E20*G20</f>
        <v>419000</v>
      </c>
      <c r="F21" s="69"/>
      <c r="G21" s="69"/>
      <c r="H21" s="55"/>
      <c r="I21" s="2"/>
    </row>
    <row r="22" spans="1:9" ht="12.75" customHeight="1">
      <c r="A22" s="58"/>
      <c r="B22" s="59"/>
      <c r="C22" s="109"/>
      <c r="D22" s="109"/>
      <c r="E22" s="69"/>
      <c r="F22" s="69"/>
      <c r="G22" s="69"/>
      <c r="H22" s="55"/>
      <c r="I22" s="2"/>
    </row>
    <row r="23" spans="1:9" ht="17.25" customHeight="1">
      <c r="A23" s="58"/>
      <c r="B23" s="59"/>
      <c r="C23" s="114" t="s">
        <v>23</v>
      </c>
      <c r="D23" s="11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60"/>
      <c r="B24" s="61"/>
      <c r="C24" s="94" t="s">
        <v>71</v>
      </c>
      <c r="D24" s="95"/>
      <c r="E24" s="5" t="s">
        <v>72</v>
      </c>
      <c r="F24" s="6">
        <v>150000</v>
      </c>
      <c r="G24" s="3">
        <v>1</v>
      </c>
      <c r="H24" s="6">
        <f>F24*G24</f>
        <v>150000</v>
      </c>
      <c r="I24" s="2"/>
    </row>
    <row r="25" spans="1:9" ht="16.5" customHeight="1">
      <c r="A25" s="78" t="b">
        <f>IF(F37="현금(이체X)",Sheet2!D2,IF(F37="카드",Sheet2!D2,IF(F37="이체 및 현금영수증",Sheet2!E1,IF(F37="카드+현금",Sheet2!D2,IF(F37="이체 및 세금계산서",Sheet2!D1)))))</f>
        <v>0</v>
      </c>
      <c r="B25" s="79"/>
      <c r="C25" s="116"/>
      <c r="D25" s="95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16"/>
      <c r="D26" s="95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117"/>
      <c r="D27" s="11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88" t="s">
        <v>77</v>
      </c>
      <c r="D28" s="89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2"/>
      <c r="D32" s="93"/>
      <c r="E32" s="33" t="s">
        <v>78</v>
      </c>
      <c r="F32" s="6"/>
      <c r="G32" s="3">
        <v>1</v>
      </c>
      <c r="H32" s="6">
        <f t="shared" si="1"/>
        <v>0</v>
      </c>
      <c r="I32" s="2"/>
    </row>
    <row r="33" spans="1:9" ht="13.5" customHeight="1">
      <c r="A33" s="34" t="s">
        <v>36</v>
      </c>
      <c r="B33" s="35"/>
      <c r="C33" s="110" t="b">
        <f>IF(F37="현금(이체X)",Sheet2!C1,IF(F37="카드",Sheet2!C1,IF(F37="이체 및 현금영수증",Sheet2!C1,IF(F37="카드+현금",Sheet2!C2,IF(F37="이체 및 세금계산서",Sheet2!C1)))))</f>
        <v>0</v>
      </c>
      <c r="D33" s="111"/>
      <c r="E33" s="69">
        <f>SUM(H24:H32)</f>
        <v>150000</v>
      </c>
      <c r="F33" s="69"/>
      <c r="G33" s="73"/>
      <c r="H33" s="53"/>
      <c r="I33" s="2"/>
    </row>
    <row r="34" spans="1:9" ht="14.25" customHeight="1">
      <c r="A34" s="36"/>
      <c r="B34" s="37"/>
      <c r="C34" s="112"/>
      <c r="D34" s="113"/>
      <c r="E34" s="74"/>
      <c r="F34" s="74"/>
      <c r="G34" s="75"/>
      <c r="H34" s="54"/>
      <c r="I34" s="2"/>
    </row>
    <row r="35" spans="1:9" ht="16.5" customHeight="1">
      <c r="A35" s="76" t="s">
        <v>39</v>
      </c>
      <c r="B35" s="77"/>
      <c r="C35" s="86"/>
      <c r="D35" s="87"/>
      <c r="E35" s="8" t="s">
        <v>4</v>
      </c>
      <c r="F35" s="68">
        <f>SUM(E21,E33)</f>
        <v>569000</v>
      </c>
      <c r="G35" s="68"/>
      <c r="H35" s="9"/>
      <c r="I35" s="2"/>
    </row>
    <row r="36" spans="1:9" ht="16.5" customHeight="1">
      <c r="A36" s="76" t="s">
        <v>38</v>
      </c>
      <c r="B36" s="77"/>
      <c r="C36" s="84" t="b">
        <f>IF(F37="현금(이체X)",Sheet2!C1,IF(F37="카드",Sheet2!C1,IF(F37="이체 및 현금영수증",Sheet2!C1,IF(F37="카드+현금",ROUND(Sheet2!B5,-4),IF(F37="이체 및 세금계산서",Sheet2!C1)))))</f>
        <v>0</v>
      </c>
      <c r="D36" s="85"/>
      <c r="E36" s="8" t="s">
        <v>21</v>
      </c>
      <c r="F36" s="66"/>
      <c r="G36" s="67"/>
      <c r="H36" s="10"/>
      <c r="I36" s="2"/>
    </row>
    <row r="37" spans="1:9" ht="17.25" customHeight="1">
      <c r="A37" s="76" t="s">
        <v>34</v>
      </c>
      <c r="B37" s="77"/>
      <c r="C37" s="38"/>
      <c r="D37" s="39"/>
      <c r="E37" s="8" t="s">
        <v>33</v>
      </c>
      <c r="F37" s="70"/>
      <c r="G37" s="71"/>
      <c r="H37" s="11"/>
      <c r="I37" s="2"/>
    </row>
    <row r="38" spans="1:9" ht="19.5" customHeight="1">
      <c r="A38" s="34" t="s">
        <v>35</v>
      </c>
      <c r="B38" s="35"/>
      <c r="C38" s="40">
        <f>SUM(C35:C36)-C37</f>
        <v>0</v>
      </c>
      <c r="D38" s="41"/>
      <c r="E38" s="29" t="s">
        <v>64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14" t="s">
        <v>22</v>
      </c>
      <c r="F39" s="69"/>
      <c r="G39" s="69"/>
      <c r="H39" s="15"/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46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19:D19"/>
    <mergeCell ref="C15:D15"/>
    <mergeCell ref="C16:D16"/>
    <mergeCell ref="C18:D18"/>
    <mergeCell ref="C10:D10"/>
    <mergeCell ref="C11:D11"/>
    <mergeCell ref="C14:D14"/>
    <mergeCell ref="C12:D13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28:D32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hyperlinks>
    <hyperlink ref="E32" r:id="rId1" xr:uid="{A1972774-6284-4110-A17F-A6F2DDB0267B}"/>
  </hyperlinks>
  <pageMargins left="0.23622047244094491" right="0.23622047244094491" top="0.98425196850393704" bottom="0" header="0" footer="0"/>
  <pageSetup paperSize="9" scale="85" orientation="portrait" horizontalDpi="4294967293" r:id="rId2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61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569000</v>
      </c>
    </row>
    <row r="5" spans="1:6">
      <c r="A5" t="s">
        <v>46</v>
      </c>
      <c r="B5">
        <f>B4*1.13</f>
        <v>642969.99999999988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2020-06-01T06:41:54Z</dcterms:modified>
</cp:coreProperties>
</file>