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4" documentId="8_{8B1FE47A-AFB0-4B5C-8212-FFAEF972ACD8}" xr6:coauthVersionLast="45" xr6:coauthVersionMax="45" xr10:uidLastSave="{AB6C6346-D15D-4B4C-B2B3-19630BF471DF}"/>
  <bookViews>
    <workbookView xWindow="16485" yWindow="3840" windowWidth="18105" windowHeight="147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A25" i="1" l="1"/>
  <c r="C31" i="1" l="1"/>
  <c r="H37" i="1"/>
  <c r="H7" i="1" l="1"/>
  <c r="H8" i="1"/>
  <c r="H19" i="1"/>
  <c r="H25" i="1"/>
  <c r="H26" i="1"/>
  <c r="H27" i="1"/>
  <c r="H28" i="1"/>
  <c r="H24" i="1" l="1"/>
  <c r="E31" i="1" s="1"/>
  <c r="H6" i="1"/>
  <c r="H18" i="1" l="1"/>
  <c r="H17" i="1"/>
  <c r="E20" i="1" l="1"/>
  <c r="E21" i="1" s="1"/>
  <c r="F33" i="1" s="1"/>
  <c r="B4" i="2" s="1"/>
  <c r="B5" i="2" s="1"/>
  <c r="C34" i="1" l="1"/>
  <c r="C36" i="1" s="1"/>
  <c r="F37" i="1"/>
  <c r="F34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<sst xmlns="http://schemas.openxmlformats.org/spreadsheetml/2006/main" count="85" uniqueCount="77">
  <si>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</si>
  <si>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</si>
  <si>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</si>
  <si>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</si>
  <si>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</si>
  <si>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</si>
  <si>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</si>
  <si>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</si>
  <si>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</si>
  <si>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</si>
  <si>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</si>
  <si>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</si>
  <si>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</si>
  <si>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</si>
  <si>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</si>
  <si>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</si>
  <si>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</si>
  <si>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</si>
  <si>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</si>
  <si>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</si>
  <si>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</si>
  <si>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</si>
  <si>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</si>
  <si>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</si>
  <si>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</si>
  <si>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</si>
  <si>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</si>
  <si>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</si>
  <si>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</si>
  <si>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</si>
  <si>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</si>
  <si>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</si>
  <si>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</si>
  <si>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</si>
  <si>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</si>
  <si>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</si>
  <si>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</si>
  <si>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</si>
  <si>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</si>
  <si>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</si>
  <si>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</si>
  <si>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</si>
  <si>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</si>
  <si>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</si>
  <si>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</si>
  <si>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</si>
  <si>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</si>
  <si>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</si>
  <si>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</si>
  <si>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</si>
  <si>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</si>
  <si>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</si>
  <si>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</si>
  <si>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</si>
  <si>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</si>
  <si>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</si>
  <si>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</si>
  <si>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</si>
  <si>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모니터</t>
    <phoneticPr fontId="1" type="noConversion"/>
  </si>
  <si>
    <t>써모랩 TRINITY WHITE LED 저소음</t>
    <phoneticPr fontId="1" type="noConversion"/>
  </si>
  <si>
    <t>ASRock B460M PRO4 디앤디컴</t>
    <phoneticPr fontId="1" type="noConversion"/>
  </si>
  <si>
    <t>삼성전자 DDR4 16G PC4-21300 (정품)</t>
    <phoneticPr fontId="1" type="noConversion"/>
  </si>
  <si>
    <t>이엠텍 HV 지포스 GTX 1660 STORM X Dual V2 OC D5 6GB</t>
    <phoneticPr fontId="1" type="noConversion"/>
  </si>
  <si>
    <t>삼성전자 970 EVO Plus M.2 NVMe (500GB)</t>
    <phoneticPr fontId="1" type="noConversion"/>
  </si>
  <si>
    <t>Seagate BarraCuda 7200/256M (ST2000DM008, 2TB)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</si>
  <si>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</si>
  <si>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</si>
  <si>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래안텍 EdgeArt Q2775K HDR WQHD 베젤리스 리얼75 게이밍 무결점</t>
    <phoneticPr fontId="1" type="noConversion"/>
  </si>
  <si>
    <t>인텔 코어i7-10세대 10700F (코멧레이크S) (정품)</t>
    <phoneticPr fontId="1" type="noConversion"/>
  </si>
  <si>
    <t>주) 비즈웰
bsr128@naver.com</t>
    <phoneticPr fontId="1" type="noConversion"/>
  </si>
  <si>
    <t xml:space="preserve">[LG전자] LG gram 14 14ZB995 i5-10210U 256GB(NVMe SSD) [8GB 추가(총16GB)][Win10 Pro 64bit] </t>
    <phoneticPr fontId="1" type="noConversion"/>
  </si>
  <si>
    <t>업그레이드 / 코멧레이크 / 2020 LG 그램 / 
인텔 코어 i5-10210U (1.6G) / 16GB RAM / 256GB SSD / M.2(NVMe) / Windows10Pro / 
14형 (35.5cm) / 1920x1080(FHD) / 내장그래픽/ HDMI / USB3.1 / USBType-C / ODD미포함 / 
화이트 / 995g</t>
    <phoneticPr fontId="1" type="noConversion"/>
  </si>
  <si>
    <t>노트북
모델명</t>
    <phoneticPr fontId="1" type="noConversion"/>
  </si>
  <si>
    <t>본체(컴퓨터) 구성 합계</t>
    <phoneticPr fontId="1" type="noConversion"/>
  </si>
  <si>
    <t>케이블/키보드</t>
    <phoneticPr fontId="1" type="noConversion"/>
  </si>
  <si>
    <t>키보드 마우스 SET DP TO HDMI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</si>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</sst>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topLeftCell="A13" zoomScaleNormal="100" zoomScaleSheetLayoutView="100" zoomScalePageLayoutView="40" workbookViewId="0">
      <selection activeCell="F33" sqref="F33:G3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57</v>
      </c>
      <c r="B1" s="31" t="s">
        <v>69</v>
      </c>
      <c r="C1" s="37" t="s">
        <v>42</v>
      </c>
      <c r="D1" s="38"/>
      <c r="E1" s="102"/>
      <c r="F1" s="103"/>
      <c r="G1" s="103"/>
      <c r="H1" s="104"/>
    </row>
    <row r="2" spans="1:9" ht="22.5" customHeight="1">
      <c r="A2" s="14" t="s">
        <v>43</v>
      </c>
      <c r="B2" s="21"/>
      <c r="C2" s="39"/>
      <c r="D2" s="40"/>
      <c r="E2" s="105"/>
      <c r="F2" s="106"/>
      <c r="G2" s="106"/>
      <c r="H2" s="107"/>
    </row>
    <row r="3" spans="1:9" ht="22.5" customHeight="1">
      <c r="A3" s="14" t="s">
        <v>44</v>
      </c>
      <c r="B3" s="16">
        <v>44078</v>
      </c>
      <c r="C3" s="15" t="s">
        <v>45</v>
      </c>
      <c r="D3" s="20"/>
      <c r="E3" s="105"/>
      <c r="F3" s="106"/>
      <c r="G3" s="106"/>
      <c r="H3" s="107"/>
    </row>
    <row r="4" spans="1:9" ht="22.5" customHeight="1">
      <c r="A4" s="13" t="s">
        <v>41</v>
      </c>
      <c r="B4" s="43"/>
      <c r="C4" s="43"/>
      <c r="D4" s="44"/>
      <c r="E4" s="108"/>
      <c r="F4" s="109"/>
      <c r="G4" s="109"/>
      <c r="H4" s="110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4" t="s">
        <v>22</v>
      </c>
      <c r="B6" s="115"/>
      <c r="C6" s="65" t="s">
        <v>68</v>
      </c>
      <c r="D6" s="66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16"/>
      <c r="B7" s="117"/>
      <c r="C7" s="65" t="s">
        <v>59</v>
      </c>
      <c r="D7" s="66"/>
      <c r="E7" s="24" t="s">
        <v>14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116"/>
      <c r="B8" s="117"/>
      <c r="C8" s="65" t="s">
        <v>60</v>
      </c>
      <c r="D8" s="66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16"/>
      <c r="B9" s="117"/>
      <c r="C9" s="65" t="s">
        <v>61</v>
      </c>
      <c r="D9" s="66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4" customHeight="1">
      <c r="A10" s="116"/>
      <c r="B10" s="117"/>
      <c r="C10" s="65" t="s">
        <v>62</v>
      </c>
      <c r="D10" s="66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116"/>
      <c r="B11" s="117"/>
      <c r="C11" s="67" t="s">
        <v>63</v>
      </c>
      <c r="D11" s="68"/>
      <c r="E11" s="3" t="s">
        <v>10</v>
      </c>
      <c r="F11" s="6">
        <v>149000</v>
      </c>
      <c r="G11" s="3">
        <v>1</v>
      </c>
      <c r="H11" s="6">
        <f t="shared" si="0"/>
        <v>149000</v>
      </c>
      <c r="I11" s="2"/>
    </row>
    <row r="12" spans="1:9" ht="24" customHeight="1">
      <c r="A12" s="116"/>
      <c r="B12" s="117"/>
      <c r="C12" s="65" t="s">
        <v>64</v>
      </c>
      <c r="D12" s="66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16"/>
      <c r="B13" s="117"/>
      <c r="C13" s="52" t="s">
        <v>75</v>
      </c>
      <c r="D13" s="53"/>
      <c r="E13" s="3" t="s">
        <v>74</v>
      </c>
      <c r="F13" s="6">
        <v>0</v>
      </c>
      <c r="G13" s="3">
        <v>0</v>
      </c>
      <c r="H13" s="6">
        <f t="shared" si="0"/>
        <v>0</v>
      </c>
      <c r="I13" s="2"/>
    </row>
    <row r="14" spans="1:9" ht="29.25" customHeight="1">
      <c r="A14" s="116"/>
      <c r="B14" s="117"/>
      <c r="C14" s="52" t="s">
        <v>65</v>
      </c>
      <c r="D14" s="53"/>
      <c r="E14" s="3" t="s">
        <v>12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16"/>
      <c r="B15" s="117"/>
      <c r="C15" s="52" t="s">
        <v>66</v>
      </c>
      <c r="D15" s="53"/>
      <c r="E15" s="3" t="s">
        <v>13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16"/>
      <c r="B16" s="117"/>
      <c r="C16" s="61" t="s">
        <v>67</v>
      </c>
      <c r="D16" s="62"/>
      <c r="E16" s="3" t="s">
        <v>58</v>
      </c>
      <c r="F16" s="6">
        <v>188000</v>
      </c>
      <c r="G16" s="3">
        <v>2</v>
      </c>
      <c r="H16" s="6">
        <f t="shared" si="0"/>
        <v>376000</v>
      </c>
      <c r="I16" s="2"/>
    </row>
    <row r="17" spans="1:9">
      <c r="A17" s="116"/>
      <c r="B17" s="117"/>
      <c r="C17" s="19"/>
      <c r="D17" s="18" t="s">
        <v>46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6"/>
      <c r="B18" s="117"/>
      <c r="C18" s="63" t="s">
        <v>54</v>
      </c>
      <c r="D18" s="6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6"/>
      <c r="B19" s="117"/>
      <c r="C19" s="59"/>
      <c r="D19" s="60"/>
      <c r="E19" s="4" t="s">
        <v>76</v>
      </c>
      <c r="F19" s="7"/>
      <c r="G19" s="4">
        <v>1</v>
      </c>
      <c r="H19" s="7">
        <f t="shared" si="0"/>
        <v>0</v>
      </c>
      <c r="I19" s="2"/>
    </row>
    <row r="20" spans="1:9" ht="12.75" customHeight="1">
      <c r="A20" s="116"/>
      <c r="B20" s="117"/>
      <c r="C20" s="45" t="s">
        <v>73</v>
      </c>
      <c r="D20" s="45"/>
      <c r="E20" s="69">
        <f>SUM(H6:H19)</f>
        <v>1740000</v>
      </c>
      <c r="F20" s="69"/>
      <c r="G20" s="27">
        <v>3</v>
      </c>
      <c r="H20" s="113" t="s">
        <v>17</v>
      </c>
      <c r="I20" s="2"/>
    </row>
    <row r="21" spans="1:9" ht="12.75" customHeight="1">
      <c r="A21" s="116"/>
      <c r="B21" s="117"/>
      <c r="C21" s="45"/>
      <c r="D21" s="45"/>
      <c r="E21" s="69">
        <f>E20*G20</f>
        <v>5220000</v>
      </c>
      <c r="F21" s="69"/>
      <c r="G21" s="69"/>
      <c r="H21" s="113"/>
      <c r="I21" s="2"/>
    </row>
    <row r="22" spans="1:9" ht="12.75" customHeight="1">
      <c r="A22" s="116"/>
      <c r="B22" s="117"/>
      <c r="C22" s="45"/>
      <c r="D22" s="45"/>
      <c r="E22" s="69"/>
      <c r="F22" s="69"/>
      <c r="G22" s="69"/>
      <c r="H22" s="113"/>
      <c r="I22" s="2"/>
    </row>
    <row r="23" spans="1:9" ht="17.25" customHeight="1">
      <c r="A23" s="116"/>
      <c r="B23" s="117"/>
      <c r="C23" s="50" t="s">
        <v>20</v>
      </c>
      <c r="D23" s="5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8"/>
      <c r="B24" s="119"/>
      <c r="C24" s="52"/>
      <c r="D24" s="53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IF(F35="현금(이체X)",Sheet2!D2,IF(F35="카드",Sheet2!D2,IF(F35="이체 및 현금영수증",Sheet2!E1,IF(F35="카드+현금",Sheet2!D2,IF(F35="이체 및 세금계산서",Sheet2!D1)))))</f>
        <v>신한은행 (예금주: 최진만) 
110-482-539938</v>
      </c>
      <c r="B25" s="79"/>
      <c r="C25" s="54"/>
      <c r="D25" s="53"/>
      <c r="E25" s="3"/>
      <c r="F25" s="6"/>
      <c r="G25" s="3"/>
      <c r="H25" s="6">
        <f t="shared" ref="H25:H28" si="1">F25*G25</f>
        <v>0</v>
      </c>
      <c r="I25" s="2"/>
    </row>
    <row r="26" spans="1:9">
      <c r="A26" s="80"/>
      <c r="B26" s="81"/>
      <c r="C26" s="54"/>
      <c r="D26" s="53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55"/>
      <c r="D27" s="56"/>
      <c r="E27" s="5"/>
      <c r="F27" s="6"/>
      <c r="G27" s="3"/>
      <c r="H27" s="6">
        <f t="shared" si="1"/>
        <v>0</v>
      </c>
      <c r="I27" s="2"/>
    </row>
    <row r="28" spans="1:9" ht="36" customHeight="1">
      <c r="A28" s="80"/>
      <c r="B28" s="81"/>
      <c r="C28" s="57" t="s">
        <v>70</v>
      </c>
      <c r="D28" s="58"/>
      <c r="E28" s="34" t="s">
        <v>72</v>
      </c>
      <c r="F28" s="35">
        <v>1445000</v>
      </c>
      <c r="G28" s="36">
        <v>3</v>
      </c>
      <c r="H28" s="35">
        <f t="shared" si="1"/>
        <v>4335000</v>
      </c>
      <c r="I28" s="2"/>
    </row>
    <row r="29" spans="1:9" ht="16.5" customHeight="1">
      <c r="A29" s="80"/>
      <c r="B29" s="81"/>
      <c r="C29" s="90" t="s">
        <v>71</v>
      </c>
      <c r="D29" s="91"/>
      <c r="E29" s="91"/>
      <c r="F29" s="91"/>
      <c r="G29" s="91"/>
      <c r="H29" s="92"/>
      <c r="I29" s="2"/>
    </row>
    <row r="30" spans="1:9" ht="57.75" customHeight="1">
      <c r="A30" s="80"/>
      <c r="B30" s="81"/>
      <c r="C30" s="93"/>
      <c r="D30" s="94"/>
      <c r="E30" s="94"/>
      <c r="F30" s="94"/>
      <c r="G30" s="94"/>
      <c r="H30" s="95"/>
      <c r="I30" s="2"/>
    </row>
    <row r="31" spans="1:9" ht="13.5" customHeight="1">
      <c r="A31" s="82" t="s">
        <v>30</v>
      </c>
      <c r="B31" s="83"/>
      <c r="C31" s="46" t="str">
        <f>IF(F35="현금(이체X)",Sheet2!C1,IF(F35="카드",Sheet2!C1,IF(F35="이체 및 현금영수증",Sheet2!C1,IF(F35="카드+현금",Sheet2!C2,IF(F35="이체 및 세금계산서",Sheet2!C1)))))</f>
        <v>선택사항</v>
      </c>
      <c r="D31" s="47"/>
      <c r="E31" s="70">
        <f>SUM(H24:H30)</f>
        <v>4335000</v>
      </c>
      <c r="F31" s="71"/>
      <c r="G31" s="71"/>
      <c r="H31" s="111" t="s">
        <v>17</v>
      </c>
      <c r="I31" s="2"/>
    </row>
    <row r="32" spans="1:9" ht="14.25" customHeight="1">
      <c r="A32" s="84"/>
      <c r="B32" s="85"/>
      <c r="C32" s="48"/>
      <c r="D32" s="49"/>
      <c r="E32" s="72"/>
      <c r="F32" s="73"/>
      <c r="G32" s="73"/>
      <c r="H32" s="112"/>
      <c r="I32" s="2"/>
    </row>
    <row r="33" spans="1:9" ht="16.5" customHeight="1">
      <c r="A33" s="76" t="s">
        <v>33</v>
      </c>
      <c r="B33" s="77"/>
      <c r="C33" s="88"/>
      <c r="D33" s="89"/>
      <c r="E33" s="32" t="s">
        <v>4</v>
      </c>
      <c r="F33" s="122">
        <f>SUM(E21,E31)</f>
        <v>9555000</v>
      </c>
      <c r="G33" s="122"/>
      <c r="H33" s="33" t="s">
        <v>17</v>
      </c>
      <c r="I33" s="2"/>
    </row>
    <row r="34" spans="1:9" ht="16.5" customHeight="1">
      <c r="A34" s="76" t="s">
        <v>32</v>
      </c>
      <c r="B34" s="77"/>
      <c r="C34" s="86" t="str">
        <f>IF(F35="현금(이체X)",Sheet2!C1,IF(F35="카드",Sheet2!C1,IF(F35="이체 및 현금영수증",Sheet2!C1,IF(F35="카드+현금",ROUND(Sheet2!B5,-4),IF(F35="이체 및 세금계산서",Sheet2!C1)))))</f>
        <v>선택사항</v>
      </c>
      <c r="D34" s="87"/>
      <c r="E34" s="8" t="s">
        <v>18</v>
      </c>
      <c r="F34" s="120">
        <f>F33*1.1-F33</f>
        <v>955500</v>
      </c>
      <c r="G34" s="121"/>
      <c r="H34" s="9"/>
      <c r="I34" s="2"/>
    </row>
    <row r="35" spans="1:9" ht="17.25" customHeight="1">
      <c r="A35" s="76" t="s">
        <v>28</v>
      </c>
      <c r="B35" s="77"/>
      <c r="C35" s="96"/>
      <c r="D35" s="97"/>
      <c r="E35" s="8" t="s">
        <v>27</v>
      </c>
      <c r="F35" s="74" t="s">
        <v>26</v>
      </c>
      <c r="G35" s="75"/>
      <c r="H35" s="30"/>
      <c r="I35" s="2"/>
    </row>
    <row r="36" spans="1:9" ht="19.5" customHeight="1">
      <c r="A36" s="82" t="s">
        <v>29</v>
      </c>
      <c r="B36" s="83"/>
      <c r="C36" s="98">
        <f>SUM(C33:C34)-C35</f>
        <v>0</v>
      </c>
      <c r="D36" s="99"/>
      <c r="E36" s="23"/>
      <c r="F36" s="124"/>
      <c r="G36" s="125"/>
      <c r="H36" s="126"/>
      <c r="I36" s="2"/>
    </row>
    <row r="37" spans="1:9" ht="20.25" customHeight="1">
      <c r="A37" s="84"/>
      <c r="B37" s="85"/>
      <c r="C37" s="100"/>
      <c r="D37" s="101"/>
      <c r="E37" s="28" t="s">
        <v>19</v>
      </c>
      <c r="F37" s="123">
        <f>IF(F35="현금(이체X)",F33,IF(F35="카드",ROUND(Sheet2!B5,-4),IF(F35="이체 및 현금영수증",F33+F33*10%,IF(F35="이체 및 세금계산서",F33+F33*10%,IF(F35="이체 및 세금계산서",F33+F33*10%,)))))-F36</f>
        <v>10510500</v>
      </c>
      <c r="G37" s="123"/>
      <c r="H37" s="29" t="str">
        <f>IF(F35="현금(이체X)",Sheet2!B2,IF(F35="카드",Sheet2!A6,IF(F35="이체 및 현금영수증",Sheet2!B1,IF(F35="카드+현금",Sheet2!B3,IF(F35="이체 및 세금계산서",Sheet2!B1)))))</f>
        <v>VAT포함</v>
      </c>
      <c r="I37" s="2"/>
    </row>
    <row r="38" spans="1:9">
      <c r="C38" s="2"/>
      <c r="D38" s="2"/>
      <c r="E38" s="2"/>
      <c r="F38" s="2"/>
      <c r="G38" s="2"/>
      <c r="H38" s="2"/>
      <c r="I38" s="2"/>
    </row>
    <row r="39" spans="1:9">
      <c r="C39" s="2"/>
      <c r="D39" s="2"/>
      <c r="E39" s="2"/>
      <c r="F39" s="2"/>
      <c r="G39" s="2"/>
      <c r="H39" s="2"/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</sheetData>
  <sheetProtection formatCells="0" selectLockedCells="1" selectUnlockedCells="1"/>
  <mergeCells count="48">
    <mergeCell ref="A36:B37"/>
    <mergeCell ref="C35:D35"/>
    <mergeCell ref="C36:D37"/>
    <mergeCell ref="E1:H4"/>
    <mergeCell ref="H31:H32"/>
    <mergeCell ref="H20:H22"/>
    <mergeCell ref="A6:B24"/>
    <mergeCell ref="A5:B5"/>
    <mergeCell ref="C6:D6"/>
    <mergeCell ref="C7:D7"/>
    <mergeCell ref="C8:D8"/>
    <mergeCell ref="C9:D9"/>
    <mergeCell ref="F34:G34"/>
    <mergeCell ref="F33:G33"/>
    <mergeCell ref="F37:G37"/>
    <mergeCell ref="F36:H36"/>
    <mergeCell ref="E21:G22"/>
    <mergeCell ref="E31:G32"/>
    <mergeCell ref="F35:G35"/>
    <mergeCell ref="A35:B35"/>
    <mergeCell ref="A25:B30"/>
    <mergeCell ref="A31:B32"/>
    <mergeCell ref="A33:B33"/>
    <mergeCell ref="A34:B34"/>
    <mergeCell ref="C34:D34"/>
    <mergeCell ref="C33:D33"/>
    <mergeCell ref="C29:H30"/>
    <mergeCell ref="C11:D11"/>
    <mergeCell ref="C12:D12"/>
    <mergeCell ref="C13:D13"/>
    <mergeCell ref="C14:D14"/>
    <mergeCell ref="E20:F20"/>
    <mergeCell ref="C1:D2"/>
    <mergeCell ref="C5:D5"/>
    <mergeCell ref="B4:D4"/>
    <mergeCell ref="C20:D22"/>
    <mergeCell ref="C31:D32"/>
    <mergeCell ref="C23:D23"/>
    <mergeCell ref="C24:D24"/>
    <mergeCell ref="C25:D25"/>
    <mergeCell ref="C26:D26"/>
    <mergeCell ref="C27:D27"/>
    <mergeCell ref="C28:D28"/>
    <mergeCell ref="C19:D19"/>
    <mergeCell ref="C15:D15"/>
    <mergeCell ref="C16:D16"/>
    <mergeCell ref="C18:D18"/>
    <mergeCell ref="C10:D10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F35:G35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34</v>
      </c>
      <c r="D1" s="11" t="s">
        <v>36</v>
      </c>
      <c r="E1" s="25" t="s">
        <v>56</v>
      </c>
      <c r="F1" s="25"/>
    </row>
    <row r="2" spans="1:6">
      <c r="A2" t="s">
        <v>24</v>
      </c>
      <c r="B2" t="s">
        <v>17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2" t="s">
        <v>37</v>
      </c>
    </row>
    <row r="4" spans="1:6">
      <c r="A4" t="s">
        <v>26</v>
      </c>
      <c r="B4" s="10">
        <f>Sheet1!F33-(Sheet1!C33)</f>
        <v>9555000</v>
      </c>
    </row>
    <row r="5" spans="1:6">
      <c r="A5" t="s">
        <v>40</v>
      </c>
      <c r="B5">
        <f>B4*1.13</f>
        <v>10797149.999999998</v>
      </c>
    </row>
    <row r="6" spans="1:6">
      <c r="A6" t="s">
        <v>38</v>
      </c>
    </row>
    <row r="7" spans="1:6">
      <c r="A7" t="s">
        <v>16</v>
      </c>
      <c r="B7" s="10">
        <v>60000</v>
      </c>
    </row>
    <row r="8" spans="1:6">
      <c r="A8" t="s">
        <v>49</v>
      </c>
      <c r="B8" s="10">
        <v>70000</v>
      </c>
    </row>
    <row r="9" spans="1:6">
      <c r="A9" t="s">
        <v>47</v>
      </c>
      <c r="B9" s="10">
        <v>80000</v>
      </c>
    </row>
    <row r="10" spans="1:6">
      <c r="A10" t="s">
        <v>48</v>
      </c>
      <c r="B10" s="10">
        <v>100000</v>
      </c>
    </row>
    <row r="11" spans="1:6">
      <c r="A11" t="s">
        <v>51</v>
      </c>
      <c r="B11" s="10">
        <v>151200</v>
      </c>
    </row>
    <row r="12" spans="1:6">
      <c r="A12" t="s">
        <v>50</v>
      </c>
      <c r="B12" s="10">
        <v>188000</v>
      </c>
    </row>
    <row r="13" spans="1:6">
      <c r="A13" t="s">
        <v>52</v>
      </c>
      <c r="B13" s="10">
        <v>194290</v>
      </c>
    </row>
    <row r="14" spans="1:6">
      <c r="A14" t="s">
        <v>53</v>
      </c>
      <c r="B14" s="10">
        <v>359000</v>
      </c>
    </row>
    <row r="15" spans="1:6">
      <c r="A15" t="s">
        <v>55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2020-09-23T01:36:46Z</cp:lastPrinted>
  <dcterms:created xsi:type="dcterms:W3CDTF">2019-03-28T03:58:09Z</dcterms:created>
  <dcterms:modified xsi:type="dcterms:W3CDTF">2020-09-23T02:12:31Z</dcterms:modified>
</cp:coreProperties>
</file>