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F8E3778-13B6-4B7C-AC29-45B700AC43A7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H18" i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H6" i="1"/>
  <c r="H17" i="1" l="1"/>
  <c r="E21" i="1" l="1"/>
  <c r="E22" i="1" s="1"/>
  <c r="F36" i="1" s="1"/>
  <c r="F3" i="3" l="1"/>
  <c r="G9" i="3" s="1"/>
  <c r="C11" i="3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<sst xmlns="http://schemas.openxmlformats.org/spreadsheetml/2006/main" count="104" uniqueCount="92">
  <si>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</si>
  <si>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</si>
  <si>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</si>
  <si>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</si>
  <si>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</si>
  <si>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</si>
  <si>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</si>
  <si>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</si>
  <si>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</si>
  <si>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</si>
  <si>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</si>
  <si>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</si>
  <si>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</si>
  <si>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</si>
  <si>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</si>
  <si>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</si>
  <si>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</si>
  <si>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</si>
  <si>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</si>
  <si>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</si>
  <si>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</si>
  <si>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</si>
  <si>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</si>
  <si>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</si>
  <si>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</si>
  <si>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</si>
  <si>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</si>
  <si>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</si>
  <si>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</si>
  <si>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</si>
  <si>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</si>
  <si>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</si>
  <si>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</si>
  <si>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</si>
  <si>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</si>
  <si>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</si>
  <si>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</si>
  <si>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</si>
  <si>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</si>
  <si>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</si>
  <si>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</si>
  <si>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</si>
  <si>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</si>
  <si>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</si>
  <si>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</si>
  <si>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</si>
  <si>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</si>
  <si>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</si>
  <si>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</si>
  <si>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</si>
  <si>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</si>
  <si>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</si>
  <si>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</si>
  <si>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</si>
  <si>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</si>
  <si>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</si>
  <si>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</si>
  <si>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</si>
  <si>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</si>
  <si>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</si>
  <si>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</si>
  <si>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</si>
  <si>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</si>
  <si>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</si>
  <si>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</si>
  <si>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</si>
  <si>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</si>
  <si>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</si>
  <si>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</si>
  <si>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</si>
  <si>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</si>
  <si>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</si>
  <si>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 </t>
    <phoneticPr fontId="1" type="noConversion"/>
  </si>
  <si>
    <t>darkFlash NEBULA DN-360S ARGB (블랙)</t>
    <phoneticPr fontId="1" type="noConversion"/>
  </si>
  <si>
    <t>MSI B860M-A WIFI</t>
    <phoneticPr fontId="1" type="noConversion"/>
  </si>
  <si>
    <t>삼성전자 DDR5-5600 (16GB)</t>
    <phoneticPr fontId="1" type="noConversion"/>
  </si>
  <si>
    <t>darkFlash DS900 ARGB 강화유리 (블랙)</t>
    <phoneticPr fontId="1" type="noConversion"/>
  </si>
  <si>
    <t xml:space="preserve">솔리다임 P44 Pro M.2 NVMe(1TB)             하이닉스 자회사 </t>
    <phoneticPr fontId="1" type="noConversion"/>
  </si>
  <si>
    <t>수냉공임비</t>
    <phoneticPr fontId="1" type="noConversion"/>
  </si>
  <si>
    <t>하재천 고객님</t>
    <phoneticPr fontId="1" type="noConversion"/>
  </si>
  <si>
    <t>마이크로닉스 Classic II 풀체인지 700W 80PLUS브론즈 ATX3.1</t>
    <phoneticPr fontId="1" type="noConversion"/>
  </si>
  <si>
    <t>인텔 코어 울트라9 시리즈2 285K (애로우레이크) (벌크)</t>
    <phoneticPr fontId="1" type="noConversion"/>
  </si>
  <si>
    <t>영상편집</t>
    <phoneticPr fontId="1" type="noConversion"/>
  </si>
  <si>
    <t>DP TO HDMI 변환 케이블</t>
    <phoneticPr fontId="1" type="noConversion"/>
  </si>
  <si>
    <t>기존PC점검</t>
    <phoneticPr fontId="1" type="noConversion"/>
  </si>
  <si>
    <t>케이블</t>
    <phoneticPr fontId="1" type="noConversion"/>
  </si>
  <si>
    <t>점검</t>
    <phoneticPr fontId="1" type="noConversion"/>
  </si>
  <si>
    <t>현금+카드</t>
  </si>
  <si>
    <t>msi rtx5060ti 벤투스 2x oc 16gb변경 (5모니터)</t>
    <phoneticPr fontId="1" type="noConversion"/>
  </si>
  <si>
    <t>ASUS PRIME 지포스 RTX 5060 TI OC D7 16GB 인텍앤컴퍼니 (반품 ! 초기불량) 5 모니터x 지원안됨</t>
    <phoneticPr fontId="1" type="noConversion"/>
  </si>
  <si>
    <t>20.000 거슬러드림</t>
    <phoneticPr fontId="1" type="noConversion"/>
  </si>
  <si>
    <t>ASUS 그래픽카드 반품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</si>
</sst>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177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176" fontId="10" fillId="7" borderId="1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9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7" borderId="1" xfId="0" applyNumberFormat="1" applyFont="1" applyFill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5" borderId="2" xfId="0" applyNumberFormat="1" applyFont="1" applyFill="1" applyBorder="1" applyAlignment="1" applyProtection="1">
      <alignment horizontal="center" vertical="center"/>
      <protection locked="0"/>
    </xf>
    <xf numFmtId="178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  <protection locked="0"/>
    </xf>
    <xf numFmtId="176" fontId="10" fillId="5" borderId="5" xfId="0" applyNumberFormat="1" applyFont="1" applyFill="1" applyBorder="1" applyAlignment="1" applyProtection="1">
      <alignment horizontal="center" vertical="center"/>
      <protection locked="0"/>
    </xf>
    <xf numFmtId="176" fontId="10" fillId="5" borderId="9" xfId="0" applyNumberFormat="1" applyFont="1" applyFill="1" applyBorder="1" applyAlignment="1" applyProtection="1">
      <alignment horizontal="center" vertical="center"/>
      <protection locked="0"/>
    </xf>
    <xf numFmtId="176" fontId="10" fillId="5" borderId="10" xfId="0" applyNumberFormat="1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 applyProtection="1">
      <alignment horizontal="right" vertical="center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 applyProtection="1">
      <alignment horizontal="center" vertical="center" wrapText="1"/>
      <protection locked="0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79</v>
      </c>
      <c r="C1" s="123" t="s">
        <v>67</v>
      </c>
      <c r="D1" s="124"/>
      <c r="E1" s="54"/>
      <c r="F1" s="55"/>
      <c r="G1" s="55"/>
      <c r="H1" s="56"/>
    </row>
    <row r="2" spans="1:9" ht="22.5" customHeight="1">
      <c r="A2" s="14" t="s">
        <v>34</v>
      </c>
      <c r="B2" s="15">
        <v>1036957080</v>
      </c>
      <c r="C2" s="125"/>
      <c r="D2" s="126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45789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7" t="s">
        <v>82</v>
      </c>
      <c r="C4" s="127"/>
      <c r="D4" s="128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8" t="s">
        <v>68</v>
      </c>
      <c r="B6" s="109"/>
      <c r="C6" s="68" t="s">
        <v>81</v>
      </c>
      <c r="D6" s="69"/>
      <c r="E6" s="20" t="s">
        <v>6</v>
      </c>
      <c r="F6" s="21">
        <v>870000</v>
      </c>
      <c r="G6" s="20">
        <v>1</v>
      </c>
      <c r="H6" s="39">
        <f>F6*G6</f>
        <v>870000</v>
      </c>
      <c r="I6" s="1"/>
    </row>
    <row r="7" spans="1:9" ht="24" customHeight="1">
      <c r="A7" s="110"/>
      <c r="B7" s="111"/>
      <c r="C7" s="68" t="s">
        <v>73</v>
      </c>
      <c r="D7" s="69"/>
      <c r="E7" s="22" t="s">
        <v>11</v>
      </c>
      <c r="F7" s="21">
        <v>127000</v>
      </c>
      <c r="G7" s="20">
        <v>1</v>
      </c>
      <c r="H7" s="39">
        <f t="shared" ref="H7:H20" si="0">F7*G7</f>
        <v>127000</v>
      </c>
      <c r="I7" s="1"/>
    </row>
    <row r="8" spans="1:9" ht="25.5" customHeight="1">
      <c r="A8" s="110"/>
      <c r="B8" s="111"/>
      <c r="C8" s="70" t="s">
        <v>74</v>
      </c>
      <c r="D8" s="71"/>
      <c r="E8" s="20" t="s">
        <v>7</v>
      </c>
      <c r="F8" s="21">
        <v>250000</v>
      </c>
      <c r="G8" s="20">
        <v>1</v>
      </c>
      <c r="H8" s="39">
        <f t="shared" si="0"/>
        <v>250000</v>
      </c>
      <c r="I8" s="1"/>
    </row>
    <row r="9" spans="1:9" ht="37.5" customHeight="1">
      <c r="A9" s="110"/>
      <c r="B9" s="111"/>
      <c r="C9" s="68" t="s">
        <v>75</v>
      </c>
      <c r="D9" s="69"/>
      <c r="E9" s="20" t="s">
        <v>8</v>
      </c>
      <c r="F9" s="21">
        <v>80000</v>
      </c>
      <c r="G9" s="20">
        <v>2</v>
      </c>
      <c r="H9" s="39">
        <f t="shared" si="0"/>
        <v>160000</v>
      </c>
      <c r="I9" s="1"/>
    </row>
    <row r="10" spans="1:9" ht="24" customHeight="1">
      <c r="A10" s="110"/>
      <c r="B10" s="111"/>
      <c r="C10" s="68" t="s">
        <v>89</v>
      </c>
      <c r="D10" s="69"/>
      <c r="E10" s="20" t="s">
        <v>9</v>
      </c>
      <c r="F10" s="21">
        <v>810000</v>
      </c>
      <c r="G10" s="20">
        <v>1</v>
      </c>
      <c r="H10" s="39">
        <f t="shared" si="0"/>
        <v>810000</v>
      </c>
      <c r="I10" s="1"/>
    </row>
    <row r="11" spans="1:9" ht="24" customHeight="1">
      <c r="A11" s="110"/>
      <c r="B11" s="111"/>
      <c r="C11" s="136" t="s">
        <v>91</v>
      </c>
      <c r="D11" s="137"/>
      <c r="E11" s="20" t="s">
        <v>44</v>
      </c>
      <c r="F11" s="21"/>
      <c r="G11" s="20"/>
      <c r="H11" s="39">
        <f t="shared" si="0"/>
        <v>0</v>
      </c>
      <c r="I11" s="1"/>
    </row>
    <row r="12" spans="1:9" ht="24" customHeight="1">
      <c r="A12" s="110"/>
      <c r="B12" s="111"/>
      <c r="C12" s="138" t="s">
        <v>77</v>
      </c>
      <c r="D12" s="69"/>
      <c r="E12" s="20" t="s">
        <v>10</v>
      </c>
      <c r="F12" s="21">
        <v>125000</v>
      </c>
      <c r="G12" s="20">
        <v>1</v>
      </c>
      <c r="H12" s="39">
        <f t="shared" si="0"/>
        <v>125000</v>
      </c>
      <c r="I12" s="1"/>
    </row>
    <row r="13" spans="1:9" ht="31.5" customHeight="1">
      <c r="A13" s="110"/>
      <c r="B13" s="111"/>
      <c r="C13" s="99"/>
      <c r="D13" s="100"/>
      <c r="E13" s="20"/>
      <c r="F13" s="21"/>
      <c r="G13" s="20"/>
      <c r="H13" s="39">
        <f t="shared" si="0"/>
        <v>0</v>
      </c>
      <c r="I13" s="1"/>
    </row>
    <row r="14" spans="1:9" ht="29.25" customHeight="1">
      <c r="A14" s="110"/>
      <c r="B14" s="111"/>
      <c r="C14" s="99" t="s">
        <v>76</v>
      </c>
      <c r="D14" s="100"/>
      <c r="E14" s="20" t="s">
        <v>61</v>
      </c>
      <c r="F14" s="21">
        <v>59000</v>
      </c>
      <c r="G14" s="20">
        <v>1</v>
      </c>
      <c r="H14" s="39">
        <f t="shared" si="0"/>
        <v>59000</v>
      </c>
      <c r="I14" s="1"/>
    </row>
    <row r="15" spans="1:9" ht="24" customHeight="1">
      <c r="A15" s="110"/>
      <c r="B15" s="111"/>
      <c r="C15" s="99" t="s">
        <v>80</v>
      </c>
      <c r="D15" s="100"/>
      <c r="E15" s="20" t="s">
        <v>62</v>
      </c>
      <c r="F15" s="21">
        <v>81000</v>
      </c>
      <c r="G15" s="20">
        <v>1</v>
      </c>
      <c r="H15" s="39">
        <f t="shared" si="0"/>
        <v>81000</v>
      </c>
      <c r="I15" s="1"/>
    </row>
    <row r="16" spans="1:9" ht="24" customHeight="1">
      <c r="A16" s="110"/>
      <c r="B16" s="111"/>
      <c r="C16" s="132"/>
      <c r="D16" s="133"/>
      <c r="E16" s="20" t="s">
        <v>63</v>
      </c>
      <c r="F16" s="21"/>
      <c r="G16" s="20"/>
      <c r="H16" s="39">
        <f t="shared" si="0"/>
        <v>0</v>
      </c>
      <c r="I16" s="1"/>
    </row>
    <row r="17" spans="1:9">
      <c r="A17" s="110"/>
      <c r="B17" s="111"/>
      <c r="C17" s="139" t="s">
        <v>69</v>
      </c>
      <c r="D17" s="119"/>
      <c r="E17" s="23" t="s">
        <v>78</v>
      </c>
      <c r="F17" s="24">
        <v>100000</v>
      </c>
      <c r="G17" s="23">
        <v>1</v>
      </c>
      <c r="H17" s="39">
        <f t="shared" si="0"/>
        <v>100000</v>
      </c>
      <c r="I17" s="1"/>
    </row>
    <row r="18" spans="1:9">
      <c r="A18" s="110"/>
      <c r="B18" s="111"/>
      <c r="C18" s="118" t="s">
        <v>70</v>
      </c>
      <c r="D18" s="119"/>
      <c r="E18" s="23" t="s">
        <v>64</v>
      </c>
      <c r="F18" s="24"/>
      <c r="G18" s="23"/>
      <c r="H18" s="39">
        <f t="shared" si="0"/>
        <v>0</v>
      </c>
      <c r="I18" s="1"/>
    </row>
    <row r="19" spans="1:9">
      <c r="A19" s="110"/>
      <c r="B19" s="111"/>
      <c r="C19" s="134" t="s">
        <v>71</v>
      </c>
      <c r="D19" s="135"/>
      <c r="E19" s="20" t="s">
        <v>65</v>
      </c>
      <c r="F19" s="24"/>
      <c r="G19" s="23"/>
      <c r="H19" s="39">
        <f t="shared" si="0"/>
        <v>0</v>
      </c>
      <c r="I19" s="1"/>
    </row>
    <row r="20" spans="1:9">
      <c r="A20" s="110"/>
      <c r="B20" s="111"/>
      <c r="C20" s="130"/>
      <c r="D20" s="131"/>
      <c r="E20" s="23"/>
      <c r="F20" s="24"/>
      <c r="G20" s="23"/>
      <c r="H20" s="39">
        <f t="shared" si="0"/>
        <v>0</v>
      </c>
      <c r="I20" s="1"/>
    </row>
    <row r="21" spans="1:9" ht="12.75" customHeight="1">
      <c r="A21" s="112" t="s">
        <v>60</v>
      </c>
      <c r="B21" s="113"/>
      <c r="C21" s="129" t="s">
        <v>12</v>
      </c>
      <c r="D21" s="129"/>
      <c r="E21" s="103">
        <f>SUM(H6:H20)</f>
        <v>2582000</v>
      </c>
      <c r="F21" s="103"/>
      <c r="G21" s="25">
        <v>1</v>
      </c>
      <c r="H21" s="65" t="s">
        <v>14</v>
      </c>
      <c r="I21" s="1"/>
    </row>
    <row r="22" spans="1:9" ht="12.75" customHeight="1">
      <c r="A22" s="114"/>
      <c r="B22" s="115"/>
      <c r="C22" s="129"/>
      <c r="D22" s="129"/>
      <c r="E22" s="103">
        <f>E21*G21</f>
        <v>2582000</v>
      </c>
      <c r="F22" s="103"/>
      <c r="G22" s="103"/>
      <c r="H22" s="65"/>
      <c r="I22" s="1"/>
    </row>
    <row r="23" spans="1:9" ht="12.75" customHeight="1">
      <c r="A23" s="114"/>
      <c r="B23" s="115"/>
      <c r="C23" s="129"/>
      <c r="D23" s="129"/>
      <c r="E23" s="103"/>
      <c r="F23" s="103"/>
      <c r="G23" s="103"/>
      <c r="H23" s="65"/>
      <c r="I23" s="1"/>
    </row>
    <row r="24" spans="1:9" ht="17.25" customHeight="1">
      <c r="A24" s="114"/>
      <c r="B24" s="115"/>
      <c r="C24" s="97" t="s">
        <v>17</v>
      </c>
      <c r="D24" s="98"/>
      <c r="E24" s="26" t="s">
        <v>1</v>
      </c>
      <c r="F24" s="26" t="s">
        <v>2</v>
      </c>
      <c r="G24" s="26" t="s">
        <v>3</v>
      </c>
      <c r="H24" s="26"/>
      <c r="I24" s="1"/>
    </row>
    <row r="25" spans="1:9" ht="27" customHeight="1">
      <c r="A25" s="116"/>
      <c r="B25" s="117"/>
      <c r="C25" s="99" t="s">
        <v>83</v>
      </c>
      <c r="D25" s="100"/>
      <c r="E25" s="27" t="s">
        <v>85</v>
      </c>
      <c r="F25" s="21">
        <v>0</v>
      </c>
      <c r="G25" s="20">
        <v>1</v>
      </c>
      <c r="H25" s="39">
        <f>F25*G25</f>
        <v>0</v>
      </c>
      <c r="I25" s="1"/>
    </row>
    <row r="26" spans="1:9" ht="25.15" customHeight="1">
      <c r="A26" s="81" t="s">
        <v>66</v>
      </c>
      <c r="B26" s="82"/>
      <c r="C26" s="120" t="s">
        <v>84</v>
      </c>
      <c r="D26" s="120"/>
      <c r="E26" s="27" t="s">
        <v>86</v>
      </c>
      <c r="F26" s="21">
        <v>0</v>
      </c>
      <c r="G26" s="20">
        <v>1</v>
      </c>
      <c r="H26" s="39">
        <f>F26*G26</f>
        <v>0</v>
      </c>
      <c r="I26" s="1"/>
    </row>
    <row r="27" spans="1:9">
      <c r="A27" s="83"/>
      <c r="B27" s="84"/>
      <c r="C27" s="120"/>
      <c r="D27" s="120"/>
      <c r="E27" s="27"/>
      <c r="F27" s="21"/>
      <c r="G27" s="20"/>
      <c r="H27" s="39">
        <f t="shared" ref="H27:H33" si="1">F27*G27</f>
        <v>0</v>
      </c>
      <c r="I27" s="1"/>
    </row>
    <row r="28" spans="1:9">
      <c r="A28" s="83"/>
      <c r="B28" s="84"/>
      <c r="C28" s="120" t="s">
        <v>88</v>
      </c>
      <c r="D28" s="120"/>
      <c r="E28" s="27"/>
      <c r="F28" s="21"/>
      <c r="G28" s="20"/>
      <c r="H28" s="39">
        <f t="shared" si="1"/>
        <v>0</v>
      </c>
      <c r="I28" s="1"/>
    </row>
    <row r="29" spans="1:9">
      <c r="A29" s="83"/>
      <c r="B29" s="84"/>
      <c r="C29" s="120" t="s">
        <v>90</v>
      </c>
      <c r="D29" s="120"/>
      <c r="E29" s="27"/>
      <c r="F29" s="21"/>
      <c r="G29" s="20"/>
      <c r="H29" s="39">
        <f t="shared" si="1"/>
        <v>0</v>
      </c>
      <c r="I29" s="1"/>
    </row>
    <row r="30" spans="1:9">
      <c r="A30" s="83"/>
      <c r="B30" s="84"/>
      <c r="C30" s="120"/>
      <c r="D30" s="120"/>
      <c r="E30" s="27"/>
      <c r="F30" s="21"/>
      <c r="G30" s="20"/>
      <c r="H30" s="39">
        <f t="shared" si="1"/>
        <v>0</v>
      </c>
      <c r="I30" s="1"/>
    </row>
    <row r="31" spans="1:9">
      <c r="A31" s="83"/>
      <c r="B31" s="84"/>
      <c r="C31" s="120"/>
      <c r="D31" s="120"/>
      <c r="E31" s="28"/>
      <c r="F31" s="29"/>
      <c r="G31" s="30"/>
      <c r="H31" s="40">
        <f t="shared" si="1"/>
        <v>0</v>
      </c>
      <c r="I31" s="1"/>
    </row>
    <row r="32" spans="1:9" ht="16.5" hidden="1" customHeight="1">
      <c r="A32" s="83"/>
      <c r="B32" s="84"/>
      <c r="C32" s="101"/>
      <c r="D32" s="102"/>
      <c r="E32" s="27"/>
      <c r="F32" s="21"/>
      <c r="G32" s="20"/>
      <c r="H32" s="21">
        <f t="shared" si="1"/>
        <v>0</v>
      </c>
      <c r="I32" s="1"/>
    </row>
    <row r="33" spans="1:9" ht="16.5" hidden="1" customHeight="1">
      <c r="A33" s="85"/>
      <c r="B33" s="86"/>
      <c r="C33" s="101"/>
      <c r="D33" s="102"/>
      <c r="E33" s="27"/>
      <c r="F33" s="21"/>
      <c r="G33" s="20"/>
      <c r="H33" s="21">
        <f t="shared" si="1"/>
        <v>0</v>
      </c>
      <c r="I33" s="1"/>
    </row>
    <row r="34" spans="1:9" ht="13.5" customHeight="1">
      <c r="A34" s="44" t="s">
        <v>24</v>
      </c>
      <c r="B34" s="45"/>
      <c r="C34" s="93" t="str">
        <f>IF(F38="현금(이체X)",Sheet2!C1,IF(F38="카드",Sheet2!C1,IF(F38="이체 및 현금영수증",Sheet2!C1,IF(F38="카드+현금",Sheet2!C2,IF(F38="현금+카드",Sheet2!C3,IF(F38="이체 및 세금계산서",Sheet2!C1))))))</f>
        <v>현금+카드(VAT포함)</v>
      </c>
      <c r="D34" s="94"/>
      <c r="E34" s="104" t="s">
        <v>72</v>
      </c>
      <c r="F34" s="105"/>
      <c r="G34" s="105"/>
      <c r="H34" s="63" t="s">
        <v>14</v>
      </c>
      <c r="I34" s="1"/>
    </row>
    <row r="35" spans="1:9" ht="14.25" customHeight="1">
      <c r="A35" s="46"/>
      <c r="B35" s="47"/>
      <c r="C35" s="95"/>
      <c r="D35" s="96"/>
      <c r="E35" s="106"/>
      <c r="F35" s="107"/>
      <c r="G35" s="107"/>
      <c r="H35" s="64"/>
      <c r="I35" s="1"/>
    </row>
    <row r="36" spans="1:9" ht="16.5" customHeight="1">
      <c r="A36" s="79" t="s">
        <v>27</v>
      </c>
      <c r="B36" s="80"/>
      <c r="C36" s="91">
        <f>IF(F38="카드+현금",Sheet3!C11,IF(F38="현금+카드",Sheet3!C4))</f>
        <v>700000</v>
      </c>
      <c r="D36" s="92"/>
      <c r="E36" s="31" t="s">
        <v>4</v>
      </c>
      <c r="F36" s="74">
        <f>SUM(E22,E34)</f>
        <v>2582000</v>
      </c>
      <c r="G36" s="74"/>
      <c r="H36" s="32" t="s">
        <v>14</v>
      </c>
      <c r="I36" s="1"/>
    </row>
    <row r="37" spans="1:9" ht="16.5" customHeight="1">
      <c r="A37" s="79" t="s">
        <v>26</v>
      </c>
      <c r="B37" s="80"/>
      <c r="C37" s="89">
        <f>IF(F38="카드+현금",Sheet3!C9,IF(F38="현금+카드",Sheet3!C6))</f>
        <v>2070200.0000000002</v>
      </c>
      <c r="D37" s="90"/>
      <c r="E37" s="31" t="s">
        <v>15</v>
      </c>
      <c r="F37" s="72">
        <f>F36*1.1-F36</f>
        <v>258200</v>
      </c>
      <c r="G37" s="73"/>
      <c r="H37" s="33"/>
      <c r="I37" s="1"/>
    </row>
    <row r="38" spans="1:9" ht="17.25" customHeight="1">
      <c r="A38" s="79" t="s">
        <v>22</v>
      </c>
      <c r="B38" s="80"/>
      <c r="C38" s="48"/>
      <c r="D38" s="49"/>
      <c r="E38" s="31" t="s">
        <v>21</v>
      </c>
      <c r="F38" s="87" t="s">
        <v>87</v>
      </c>
      <c r="G38" s="88"/>
      <c r="H38" s="41" t="str">
        <f>IF(F38="현금(이체X)",Sheet2!B2,IF(F38="웹결제",Sheet2!A7,IF(F38="이체 및 현금영수증",Sheet2!B1,IF(F38="카드+현금",Sheet2!B3,IF(F38="현금+카드",Sheet2!B3,IF(F38="이체 및 세금계산서",Sheet2!B1))))))</f>
        <v>왼쪽참고</v>
      </c>
      <c r="I38" s="1"/>
    </row>
    <row r="39" spans="1:9" ht="19.5" customHeight="1">
      <c r="A39" s="44" t="s">
        <v>23</v>
      </c>
      <c r="B39" s="45"/>
      <c r="C39" s="50">
        <f>SUM(C36:C37)-C38</f>
        <v>2770200</v>
      </c>
      <c r="D39" s="51"/>
      <c r="E39" s="34" t="s">
        <v>59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5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0</v>
      </c>
      <c r="G40" s="75"/>
      <c r="H40" s="42" t="str">
        <f>IF(F38="현금(이체X)",Sheet2!B2,IF(F38="웹결제",Sheet2!A7,IF(F38="이체 및 현금영수증",Sheet2!B1,IF(F38="카드+현금",Sheet2!B3,IF(F38="현금+카드",Sheet2!B3,IF(F38="이체 및 세금계산서",Sheet2!B1))))))</f>
        <v>왼쪽참고</v>
      </c>
      <c r="I40" s="1"/>
    </row>
    <row r="41" spans="1:9" hidden="1">
      <c r="A41" s="36"/>
      <c r="B41" s="36"/>
      <c r="C41" s="37"/>
      <c r="D41" s="37"/>
      <c r="E41" s="37"/>
      <c r="F41" s="122" t="s">
        <v>43</v>
      </c>
      <c r="G41" s="122"/>
      <c r="H41" s="38">
        <f>F40-(F37+F36)</f>
        <v>-2840200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21"/>
      <c r="B43" s="121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algorithmName="SHA-512" hashValue="r9IKzHYZ+/PSaZcYXwIq+Z6f6hZju4CBtaDmNLbWwrPkvd3alvwwtVBwLXlOoXs3AQK85S1PDCrldBfUxpCszQ==" saltValue="tIvQ8RYMu1EqGa8DqF5H6w==" spinCount="100000" sheet="1" objects="1" scenarios="1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C5" sqref="C5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1" t="s">
        <v>54</v>
      </c>
      <c r="B3" s="121"/>
      <c r="C3" s="121"/>
      <c r="E3" t="s">
        <v>47</v>
      </c>
      <c r="F3">
        <f>Sheet1!F36</f>
        <v>2582000</v>
      </c>
    </row>
    <row r="4" spans="1:7">
      <c r="A4" t="s">
        <v>53</v>
      </c>
      <c r="B4" s="6" t="s">
        <v>51</v>
      </c>
      <c r="C4" s="8">
        <v>700000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2070200.0000000002</v>
      </c>
      <c r="D6" t="s">
        <v>50</v>
      </c>
    </row>
    <row r="8" spans="1:7">
      <c r="A8" s="121" t="s">
        <v>55</v>
      </c>
      <c r="B8" s="121"/>
      <c r="C8" s="121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2582000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2582000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1882000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2025-05-11T05:10:34Z</cp:lastPrinted>
  <dcterms:created xsi:type="dcterms:W3CDTF">2019-03-28T03:58:09Z</dcterms:created>
  <dcterms:modified xsi:type="dcterms:W3CDTF">2025-05-12T05:33:33Z</dcterms:modified>
</cp:coreProperties>
</file>