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06FAE0CB-3512-4748-A9CD-7BE2B8393A34}" xr6:coauthVersionLast="47" xr6:coauthVersionMax="47" xr10:uidLastSave="{61A5BC21-EBAD-4408-AFA4-4C6670F41114}"/>
  <bookViews>
    <workbookView xWindow="-105" yWindow="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30" i="1"/>
  <c r="C33" i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<sst xmlns="http://schemas.openxmlformats.org/spreadsheetml/2006/main" count="114" uniqueCount="97">
  <si>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</si>
  <si>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</si>
  <si>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</si>
  <si>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</si>
  <si>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</si>
  <si>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</si>
  <si>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</si>
  <si>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</si>
  <si>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</si>
  <si>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</si>
  <si>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</si>
  <si>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</si>
  <si>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</si>
  <si>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</si>
  <si>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</si>
  <si>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</si>
  <si>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</si>
  <si>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</si>
  <si>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</si>
  <si>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</si>
  <si>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</si>
  <si>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</si>
  <si>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</si>
  <si>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</si>
  <si>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</si>
  <si>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</si>
  <si>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</si>
  <si>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</si>
  <si>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</si>
  <si>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</si>
  <si>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</si>
  <si>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</si>
  <si>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</si>
  <si>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</si>
  <si>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</si>
  <si>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</si>
  <si>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</si>
  <si>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</si>
  <si>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</si>
  <si>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</si>
  <si>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</si>
  <si>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</si>
  <si>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</si>
  <si>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</si>
  <si>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</si>
  <si>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</si>
  <si>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</si>
  <si>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</si>
  <si>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</si>
  <si>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</si>
  <si>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</si>
  <si>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</si>
  <si>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</si>
  <si>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</si>
  <si>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</si>
  <si>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</si>
  <si>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</si>
  <si>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</si>
  <si>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</si>
  <si>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</si>
  <si>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</si>
  <si>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</si>
  <si>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</si>
  <si>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</si>
  <si>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</si>
  <si>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</si>
  <si>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</si>
  <si>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</si>
  <si>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</si>
  <si>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</si>
  <si>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</si>
  <si>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</si>
  <si>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</si>
  <si>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</si>
  <si>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</si>
  <si>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</si>
  <si>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</si>
  <si>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이메이션 X931 M.2 NVMe (256GB)</t>
    <phoneticPr fontId="1" type="noConversion"/>
  </si>
  <si>
    <t>DAVEN 라피네</t>
    <phoneticPr fontId="1" type="noConversion"/>
  </si>
  <si>
    <t>마이크로닉스 SG-400D12S 80Plus</t>
    <phoneticPr fontId="1" type="noConversion"/>
  </si>
  <si>
    <t>모니터</t>
    <phoneticPr fontId="1" type="noConversion"/>
  </si>
  <si>
    <t>리버텍 PIXELART PA242MF 아이케어 프리싱크 75 무결점</t>
    <phoneticPr fontId="1" type="noConversion"/>
  </si>
  <si>
    <t>키보드마우스</t>
    <phoneticPr fontId="1" type="noConversion"/>
  </si>
  <si>
    <t>인텔 펜티엄 골드 G6405 (코멧레이크S 리프레시)</t>
    <phoneticPr fontId="1" type="noConversion"/>
  </si>
  <si>
    <t>박태규</t>
    <phoneticPr fontId="1" type="noConversion"/>
  </si>
  <si>
    <t>마우스패드</t>
    <phoneticPr fontId="1" type="noConversion"/>
  </si>
  <si>
    <t>케이블</t>
    <phoneticPr fontId="1" type="noConversion"/>
  </si>
  <si>
    <t>퀵배송</t>
    <phoneticPr fontId="1" type="noConversion"/>
  </si>
  <si>
    <t>다마스 퀵배송 서비스</t>
    <phoneticPr fontId="1" type="noConversion"/>
  </si>
  <si>
    <t>키보드마우스 합본set 서비스</t>
    <phoneticPr fontId="1" type="noConversion"/>
  </si>
  <si>
    <t>게이밍 마우스패드 5mm 서비스</t>
    <phoneticPr fontId="1" type="noConversion"/>
  </si>
  <si>
    <t>010-6412-0635</t>
    <phoneticPr fontId="1" type="noConversion"/>
  </si>
  <si>
    <t>삼성전자 DDR4-3200 (16GB)</t>
    <phoneticPr fontId="1" type="noConversion"/>
  </si>
  <si>
    <t>인텔정품쿨러</t>
    <phoneticPr fontId="1" type="noConversion"/>
  </si>
  <si>
    <t>인텔내장그래픽</t>
    <phoneticPr fontId="1" type="noConversion"/>
  </si>
  <si>
    <t>DVI TO HDMI 케이블 서비스</t>
    <phoneticPr fontId="1" type="noConversion"/>
  </si>
  <si>
    <t>ASROCK H510M-HDV M.2 듀얼모니터가능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</si>
</sst>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견명조"/>
      <family val="1"/>
      <charset val="129"/>
    </font>
    <font>
      <sz val="9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8" t="s">
        <v>76</v>
      </c>
      <c r="D1" s="119"/>
      <c r="E1" s="48"/>
      <c r="F1" s="49"/>
      <c r="G1" s="49"/>
      <c r="H1" s="50"/>
    </row>
    <row r="2" spans="1:9" ht="22.5" customHeight="1">
      <c r="A2" s="15" t="s">
        <v>39</v>
      </c>
      <c r="B2" s="29" t="s">
        <v>91</v>
      </c>
      <c r="C2" s="120"/>
      <c r="D2" s="121"/>
      <c r="E2" s="51"/>
      <c r="F2" s="52"/>
      <c r="G2" s="52"/>
      <c r="H2" s="53"/>
    </row>
    <row r="3" spans="1:9" ht="22.5" customHeight="1">
      <c r="A3" s="15" t="s">
        <v>40</v>
      </c>
      <c r="B3" s="16">
        <f ca="1">TODAY()</f>
        <v>45057</v>
      </c>
      <c r="C3" s="15" t="s">
        <v>41</v>
      </c>
      <c r="D3" s="18"/>
      <c r="E3" s="51"/>
      <c r="F3" s="52"/>
      <c r="G3" s="52"/>
      <c r="H3" s="53"/>
    </row>
    <row r="4" spans="1:9" ht="22.5" customHeight="1">
      <c r="A4" s="14" t="s">
        <v>38</v>
      </c>
      <c r="B4" s="122"/>
      <c r="C4" s="122"/>
      <c r="D4" s="123"/>
      <c r="E4" s="54"/>
      <c r="F4" s="55"/>
      <c r="G4" s="55"/>
      <c r="H4" s="56"/>
    </row>
    <row r="5" spans="1:9">
      <c r="A5" s="60" t="s">
        <v>0</v>
      </c>
      <c r="B5" s="61"/>
      <c r="C5" s="60" t="s">
        <v>5</v>
      </c>
      <c r="D5" s="61"/>
      <c r="E5" s="1" t="s">
        <v>1</v>
      </c>
      <c r="F5" s="1"/>
      <c r="G5" s="1"/>
      <c r="H5" s="1" t="s">
        <v>4</v>
      </c>
    </row>
    <row r="6" spans="1:9" ht="24" customHeight="1">
      <c r="A6" s="105" t="s">
        <v>52</v>
      </c>
      <c r="B6" s="106"/>
      <c r="C6" s="62" t="s">
        <v>83</v>
      </c>
      <c r="D6" s="63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107"/>
      <c r="B7" s="108"/>
      <c r="C7" s="62" t="s">
        <v>93</v>
      </c>
      <c r="D7" s="63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7"/>
      <c r="B8" s="108"/>
      <c r="C8" s="64" t="s">
        <v>96</v>
      </c>
      <c r="D8" s="65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107"/>
      <c r="B9" s="108"/>
      <c r="C9" s="62" t="s">
        <v>92</v>
      </c>
      <c r="D9" s="63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7"/>
      <c r="B10" s="108"/>
      <c r="C10" s="62" t="s">
        <v>94</v>
      </c>
      <c r="D10" s="63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7"/>
      <c r="B11" s="108"/>
      <c r="C11" s="133" t="s">
        <v>59</v>
      </c>
      <c r="D11" s="13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7"/>
      <c r="B12" s="108"/>
      <c r="C12" s="135" t="s">
        <v>59</v>
      </c>
      <c r="D12" s="63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7"/>
      <c r="B13" s="108"/>
      <c r="C13" s="127" t="s">
        <v>77</v>
      </c>
      <c r="D13" s="128"/>
      <c r="E13" s="3" t="s">
        <v>10</v>
      </c>
      <c r="F13" s="6">
        <v>45000</v>
      </c>
      <c r="G13" s="3">
        <v>1</v>
      </c>
      <c r="H13" s="6">
        <f t="shared" si="0"/>
        <v>45000</v>
      </c>
      <c r="I13" s="2"/>
    </row>
    <row r="14" spans="1:9" ht="29.25" customHeight="1">
      <c r="A14" s="107"/>
      <c r="B14" s="108"/>
      <c r="C14" s="127" t="s">
        <v>78</v>
      </c>
      <c r="D14" s="128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7"/>
      <c r="B15" s="108"/>
      <c r="C15" s="127" t="s">
        <v>79</v>
      </c>
      <c r="D15" s="128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7"/>
      <c r="B16" s="108"/>
      <c r="C16" s="129"/>
      <c r="D16" s="13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96" t="s">
        <v>58</v>
      </c>
      <c r="D17" s="9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131" t="s">
        <v>49</v>
      </c>
      <c r="D18" s="13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125"/>
      <c r="D19" s="12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9" t="s">
        <v>53</v>
      </c>
      <c r="B20" s="110"/>
      <c r="C20" s="124" t="s">
        <v>16</v>
      </c>
      <c r="D20" s="124"/>
      <c r="E20" s="100">
        <f>SUM(H6:H19)</f>
        <v>397000</v>
      </c>
      <c r="F20" s="100"/>
      <c r="G20" s="24">
        <v>6</v>
      </c>
      <c r="H20" s="59" t="s">
        <v>18</v>
      </c>
      <c r="I20" s="2"/>
    </row>
    <row r="21" spans="1:9" ht="12.75" customHeight="1">
      <c r="A21" s="111"/>
      <c r="B21" s="112"/>
      <c r="C21" s="124"/>
      <c r="D21" s="124"/>
      <c r="E21" s="100">
        <f>E20*G20</f>
        <v>2382000</v>
      </c>
      <c r="F21" s="100"/>
      <c r="G21" s="100"/>
      <c r="H21" s="59"/>
      <c r="I21" s="2"/>
    </row>
    <row r="22" spans="1:9" ht="12.75" customHeight="1">
      <c r="A22" s="111"/>
      <c r="B22" s="112"/>
      <c r="C22" s="124"/>
      <c r="D22" s="124"/>
      <c r="E22" s="100"/>
      <c r="F22" s="100"/>
      <c r="G22" s="100"/>
      <c r="H22" s="59"/>
      <c r="I22" s="2"/>
    </row>
    <row r="23" spans="1:9" ht="17.25" customHeight="1">
      <c r="A23" s="111"/>
      <c r="B23" s="112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3"/>
      <c r="B24" s="114"/>
      <c r="C24" s="93" t="s">
        <v>81</v>
      </c>
      <c r="D24" s="94"/>
      <c r="E24" s="36" t="s">
        <v>80</v>
      </c>
      <c r="F24" s="6">
        <v>85000</v>
      </c>
      <c r="G24" s="3">
        <v>12</v>
      </c>
      <c r="H24" s="6">
        <f>F24*G24</f>
        <v>1020000</v>
      </c>
      <c r="I24" s="2"/>
    </row>
    <row r="25" spans="1:9" ht="25.15" customHeight="1">
      <c r="A25" s="75" t="s">
        <v>74</v>
      </c>
      <c r="B25" s="76"/>
      <c r="C25" s="95" t="s">
        <v>89</v>
      </c>
      <c r="D25" s="94"/>
      <c r="E25" s="36" t="s">
        <v>82</v>
      </c>
      <c r="F25" s="6">
        <v>0</v>
      </c>
      <c r="G25" s="3">
        <v>6</v>
      </c>
      <c r="H25" s="6">
        <f>F25*G25</f>
        <v>0</v>
      </c>
      <c r="I25" s="2"/>
    </row>
    <row r="26" spans="1:9">
      <c r="A26" s="77"/>
      <c r="B26" s="78"/>
      <c r="C26" s="93"/>
      <c r="D26" s="94"/>
      <c r="E26" s="36"/>
      <c r="F26" s="6"/>
      <c r="G26" s="3"/>
      <c r="H26" s="6">
        <f>F26*G26</f>
        <v>0</v>
      </c>
      <c r="I26" s="2"/>
    </row>
    <row r="27" spans="1:9">
      <c r="A27" s="77"/>
      <c r="B27" s="78"/>
      <c r="C27" s="98"/>
      <c r="D27" s="99"/>
      <c r="E27" s="36"/>
      <c r="F27" s="6"/>
      <c r="G27" s="3"/>
      <c r="H27" s="6">
        <f>F27*G27</f>
        <v>0</v>
      </c>
      <c r="I27" s="2"/>
    </row>
    <row r="28" spans="1:9">
      <c r="A28" s="77"/>
      <c r="B28" s="78"/>
      <c r="C28" s="115" t="s">
        <v>90</v>
      </c>
      <c r="D28" s="116"/>
      <c r="E28" s="36" t="s">
        <v>85</v>
      </c>
      <c r="F28" s="6">
        <v>0</v>
      </c>
      <c r="G28" s="3">
        <v>6</v>
      </c>
      <c r="H28" s="6">
        <f t="shared" ref="H28:H30" si="1">F28*G28</f>
        <v>0</v>
      </c>
      <c r="I28" s="2"/>
    </row>
    <row r="29" spans="1:9">
      <c r="A29" s="77"/>
      <c r="B29" s="78"/>
      <c r="C29" s="96" t="s">
        <v>95</v>
      </c>
      <c r="D29" s="97"/>
      <c r="E29" s="5" t="s">
        <v>86</v>
      </c>
      <c r="F29" s="6">
        <v>0</v>
      </c>
      <c r="G29" s="3">
        <v>6</v>
      </c>
      <c r="H29" s="6">
        <f t="shared" si="1"/>
        <v>0</v>
      </c>
      <c r="I29" s="2"/>
    </row>
    <row r="30" spans="1:9">
      <c r="A30" s="77"/>
      <c r="B30" s="78"/>
      <c r="C30" s="96" t="s">
        <v>88</v>
      </c>
      <c r="D30" s="97"/>
      <c r="E30" s="5" t="s">
        <v>87</v>
      </c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96"/>
      <c r="D31" s="97"/>
      <c r="E31" s="5"/>
      <c r="F31" s="6"/>
      <c r="G31" s="3"/>
      <c r="H31" s="6">
        <f t="shared" ref="H31:H32" si="2">F31*G31</f>
        <v>0</v>
      </c>
      <c r="I31" s="2"/>
    </row>
    <row r="32" spans="1:9" hidden="1">
      <c r="A32" s="79"/>
      <c r="B32" s="80"/>
      <c r="C32" s="96"/>
      <c r="D32" s="97"/>
      <c r="E32" s="5"/>
      <c r="F32" s="6"/>
      <c r="G32" s="3"/>
      <c r="H32" s="6">
        <f t="shared" si="2"/>
        <v>0</v>
      </c>
      <c r="I32" s="2"/>
    </row>
    <row r="33" spans="1:9" ht="13.5" customHeight="1">
      <c r="A33" s="38" t="s">
        <v>29</v>
      </c>
      <c r="B33" s="39"/>
      <c r="C33" s="87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8"/>
      <c r="E33" s="101">
        <f>SUM(H24:H32)</f>
        <v>1020000</v>
      </c>
      <c r="F33" s="102"/>
      <c r="G33" s="102"/>
      <c r="H33" s="57" t="s">
        <v>18</v>
      </c>
      <c r="I33" s="2"/>
    </row>
    <row r="34" spans="1:9" ht="14.25" customHeight="1">
      <c r="A34" s="40"/>
      <c r="B34" s="41"/>
      <c r="C34" s="89"/>
      <c r="D34" s="90"/>
      <c r="E34" s="103"/>
      <c r="F34" s="104"/>
      <c r="G34" s="104"/>
      <c r="H34" s="58"/>
      <c r="I34" s="2"/>
    </row>
    <row r="35" spans="1:9" ht="16.5" customHeight="1">
      <c r="A35" s="73" t="s">
        <v>32</v>
      </c>
      <c r="B35" s="74"/>
      <c r="C35" s="85" t="b">
        <f>IF(F37="카드+현금",Sheet3!C11,IF(F37="현금+카드",Sheet3!C4))</f>
        <v>0</v>
      </c>
      <c r="D35" s="86"/>
      <c r="E35" s="8" t="s">
        <v>4</v>
      </c>
      <c r="F35" s="68">
        <f>SUM(E21,E33)</f>
        <v>3402000</v>
      </c>
      <c r="G35" s="68"/>
      <c r="H35" s="9" t="s">
        <v>18</v>
      </c>
      <c r="I35" s="2"/>
    </row>
    <row r="36" spans="1:9" ht="16.5" customHeight="1">
      <c r="A36" s="73" t="s">
        <v>31</v>
      </c>
      <c r="B36" s="74"/>
      <c r="C36" s="83" t="b">
        <f>IF(F37="카드+현금",Sheet3!C9,IF(F37="현금+카드",Sheet3!C6))</f>
        <v>0</v>
      </c>
      <c r="D36" s="84"/>
      <c r="E36" s="8" t="s">
        <v>19</v>
      </c>
      <c r="F36" s="66">
        <f>F35*1.1-F35</f>
        <v>340200.00000000047</v>
      </c>
      <c r="G36" s="67"/>
      <c r="H36" s="10"/>
      <c r="I36" s="2"/>
    </row>
    <row r="37" spans="1:9" ht="17.25" customHeight="1">
      <c r="A37" s="73" t="s">
        <v>27</v>
      </c>
      <c r="B37" s="74"/>
      <c r="C37" s="42"/>
      <c r="D37" s="43"/>
      <c r="E37" s="8" t="s">
        <v>26</v>
      </c>
      <c r="F37" s="81" t="s">
        <v>75</v>
      </c>
      <c r="G37" s="82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8" t="s">
        <v>28</v>
      </c>
      <c r="B38" s="39"/>
      <c r="C38" s="44">
        <f>SUM(C35:C36)-C37</f>
        <v>0</v>
      </c>
      <c r="D38" s="45"/>
      <c r="E38" s="21" t="s">
        <v>27</v>
      </c>
      <c r="F38" s="70"/>
      <c r="G38" s="71"/>
      <c r="H38" s="72"/>
      <c r="I38" s="2"/>
    </row>
    <row r="39" spans="1:9" ht="20.25" customHeight="1">
      <c r="A39" s="40"/>
      <c r="B39" s="41"/>
      <c r="C39" s="46"/>
      <c r="D39" s="47"/>
      <c r="E39" s="25" t="s">
        <v>20</v>
      </c>
      <c r="F39" s="69">
        <f>IF(F37="현금(이체X)",F35,IF(F37="웹결제",ROUND(Sheet2!B7,-4),IF(F37="이체 및 현금영수증",F35+F35*10%,IF(F37="이체 및 세금계산서",F35+F35*10%,IF(F37="이체 및 세금계산서",F35+F35*10%,)))))-F38</f>
        <v>3742200</v>
      </c>
      <c r="G39" s="6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7" t="s">
        <v>57</v>
      </c>
      <c r="G40" s="117"/>
      <c r="H40" s="27">
        <f>F39-(F36+F35)</f>
        <v>0</v>
      </c>
      <c r="I40" s="2"/>
    </row>
    <row r="41" spans="1:9" ht="16.5" customHeight="1">
      <c r="B41" s="35"/>
      <c r="C41" s="2"/>
      <c r="D41" s="2"/>
      <c r="E41" s="37" t="s">
        <v>54</v>
      </c>
      <c r="F41" s="37"/>
      <c r="G41" s="37"/>
      <c r="H41" s="37"/>
      <c r="I41" s="2"/>
    </row>
    <row r="42" spans="1:9">
      <c r="A42" s="52"/>
      <c r="B42" s="52"/>
      <c r="C42" s="2"/>
      <c r="D42" s="2"/>
      <c r="E42" s="37"/>
      <c r="F42" s="37"/>
      <c r="G42" s="37"/>
      <c r="H42" s="37"/>
      <c r="I42" s="2"/>
    </row>
    <row r="43" spans="1:9">
      <c r="C43" s="2"/>
      <c r="D43" s="2"/>
      <c r="E43" s="37"/>
      <c r="F43" s="37"/>
      <c r="G43" s="37"/>
      <c r="H43" s="37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2" t="s">
        <v>69</v>
      </c>
      <c r="B3" s="52"/>
      <c r="C3" s="52"/>
      <c r="E3" t="s">
        <v>62</v>
      </c>
      <c r="F3">
        <f>Sheet1!F35</f>
        <v>3402000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3192200.0000000005</v>
      </c>
      <c r="D6" t="s">
        <v>65</v>
      </c>
    </row>
    <row r="8" spans="1:7">
      <c r="A8" s="52" t="s">
        <v>70</v>
      </c>
      <c r="B8" s="52"/>
      <c r="C8" s="52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3402000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3402000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3402000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2023-05-11T04:56:59Z</cp:lastPrinted>
  <dcterms:created xsi:type="dcterms:W3CDTF">2019-03-28T03:58:09Z</dcterms:created>
  <dcterms:modified xsi:type="dcterms:W3CDTF">2023-05-11T04:57:53Z</dcterms:modified>
</cp:coreProperties>
</file>