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2F17BB4-3323-4323-9A5B-74625C79771E}" xr6:coauthVersionLast="47" xr6:coauthVersionMax="47" xr10:uidLastSave="{00000000-0000-0000-0000-000000000000}"/>
  <bookViews>
    <workbookView xWindow="2520" yWindow="2325" windowWidth="27435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<sst xmlns="http://schemas.openxmlformats.org/spreadsheetml/2006/main" count="84" uniqueCount="74">
  <si>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</si>
  <si>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</si>
  <si>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</si>
  <si>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</si>
  <si>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</si>
  <si>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</si>
  <si>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</si>
  <si>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</si>
  <si>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</si>
  <si>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</si>
  <si>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</si>
  <si>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</si>
  <si>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</si>
  <si>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</si>
  <si>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</si>
  <si>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</si>
  <si>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</si>
  <si>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</si>
  <si>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</si>
  <si>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</si>
  <si>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</si>
  <si>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</si>
  <si>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</si>
  <si>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</si>
  <si>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</si>
  <si>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</si>
  <si>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</si>
  <si>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</si>
  <si>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</si>
  <si>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</si>
  <si>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</si>
  <si>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</si>
  <si>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</si>
  <si>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</si>
  <si>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</si>
  <si>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</si>
  <si>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</si>
  <si>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</si>
  <si>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</si>
  <si>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</si>
  <si>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</si>
  <si>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</si>
  <si>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</si>
  <si>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</si>
  <si>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</si>
  <si>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</si>
  <si>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</si>
  <si>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</si>
  <si>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</si>
  <si>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</si>
  <si>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</si>
  <si>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</si>
  <si>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</si>
  <si>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</si>
  <si>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</si>
  <si>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</si>
  <si>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</si>
  <si>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</si>
  <si>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</si>
  <si>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</si>
  <si>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</si>
  <si>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</si>
  <si>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</si>
  <si>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</si>
  <si>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모니터</t>
    <phoneticPr fontId="1" type="noConversion"/>
  </si>
  <si>
    <t>인텔 펜티엄 골드 G6405 (코멧레이크S 리프레시) (정품)</t>
    <phoneticPr fontId="1" type="noConversion"/>
  </si>
  <si>
    <t>ASUS PRIME H510M-A 코잇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</si>
  <si>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</si>
  <si>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</si>
  <si>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</si>
  <si>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</si>
  <si>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인텔내장그래픽</t>
    <phoneticPr fontId="1" type="noConversion"/>
  </si>
  <si>
    <t>인텔정품쿨러</t>
    <phoneticPr fontId="1" type="noConversion"/>
  </si>
  <si>
    <t>박태규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</si>
</sst>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73</v>
      </c>
      <c r="C1" s="31" t="s">
        <v>59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9"/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6">
        <f ca="1">TODAY()</f>
        <v>44842</v>
      </c>
      <c r="C3" s="15" t="s">
        <v>42</v>
      </c>
      <c r="D3" s="18"/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53</v>
      </c>
      <c r="B6" s="61"/>
      <c r="C6" s="48" t="s">
        <v>65</v>
      </c>
      <c r="D6" s="49"/>
      <c r="E6" s="3" t="s">
        <v>6</v>
      </c>
      <c r="F6" s="6">
        <v>107000</v>
      </c>
      <c r="G6" s="3">
        <v>1</v>
      </c>
      <c r="H6" s="6">
        <f>F6*G6</f>
        <v>107000</v>
      </c>
      <c r="I6" s="2"/>
    </row>
    <row r="7" spans="1:9" ht="24" customHeight="1">
      <c r="A7" s="62"/>
      <c r="B7" s="63"/>
      <c r="C7" s="48" t="s">
        <v>72</v>
      </c>
      <c r="D7" s="49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66</v>
      </c>
      <c r="D8" s="115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62"/>
      <c r="B9" s="63"/>
      <c r="C9" s="48" t="s">
        <v>67</v>
      </c>
      <c r="D9" s="49"/>
      <c r="E9" s="3" t="s">
        <v>8</v>
      </c>
      <c r="F9" s="6">
        <v>34000</v>
      </c>
      <c r="G9" s="3">
        <v>1</v>
      </c>
      <c r="H9" s="6">
        <f t="shared" si="0"/>
        <v>34000</v>
      </c>
      <c r="I9" s="2"/>
    </row>
    <row r="10" spans="1:9" ht="24" customHeight="1">
      <c r="A10" s="62"/>
      <c r="B10" s="63"/>
      <c r="C10" s="48" t="s">
        <v>71</v>
      </c>
      <c r="D10" s="4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2"/>
      <c r="B11" s="63"/>
      <c r="C11" s="50"/>
      <c r="D11" s="5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68</v>
      </c>
      <c r="D12" s="49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62"/>
      <c r="B13" s="63"/>
      <c r="C13" s="42"/>
      <c r="D13" s="43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69</v>
      </c>
      <c r="D14" s="43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2"/>
      <c r="B15" s="63"/>
      <c r="C15" s="42" t="s">
        <v>70</v>
      </c>
      <c r="D15" s="43"/>
      <c r="E15" s="3" t="s">
        <v>12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61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54</v>
      </c>
      <c r="B20" s="65"/>
      <c r="C20" s="39" t="s">
        <v>16</v>
      </c>
      <c r="D20" s="39"/>
      <c r="E20" s="55">
        <f>SUM(H6:H19)</f>
        <v>410000</v>
      </c>
      <c r="F20" s="55"/>
      <c r="G20" s="24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410000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68"/>
      <c r="B24" s="69"/>
      <c r="C24" s="42"/>
      <c r="D24" s="43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43"/>
      <c r="E25" s="5"/>
      <c r="F25" s="6"/>
      <c r="G25" s="3"/>
      <c r="H25" s="6">
        <f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ref="H26:H32" si="1">F26*G26</f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410000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41000.000000000058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63</v>
      </c>
      <c r="G37" s="71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1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5" t="s">
        <v>20</v>
      </c>
      <c r="F39" s="119">
        <f>IF(F37="현금(이체X)",F35,IF(F37="웹결제",ROUND(Sheet2!B6,-4),IF(F37="이체 및 현금영수증",F35+F35*10%,IF(F37="이체 및 세금계산서",F35+F35*10%,IF(F37="이체 및 세금계산서",F35+F35*10%,)))))-F38</f>
        <v>451000</v>
      </c>
      <c r="G39" s="119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0" t="s">
        <v>60</v>
      </c>
      <c r="G40" s="30"/>
      <c r="H40" s="27">
        <f>F39-(F36+F35)</f>
        <v>0</v>
      </c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410000</v>
      </c>
    </row>
    <row r="5" spans="1:5">
      <c r="A5" t="s">
        <v>38</v>
      </c>
      <c r="B5">
        <f>B4*1.12</f>
        <v>459200.00000000006</v>
      </c>
    </row>
    <row r="6" spans="1:5">
      <c r="A6" t="s">
        <v>58</v>
      </c>
      <c r="B6">
        <f>B4*1.13</f>
        <v>463299.99999999994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2022-10-08T04:51:38Z</cp:lastPrinted>
  <dcterms:created xsi:type="dcterms:W3CDTF">2019-03-28T03:58:09Z</dcterms:created>
  <dcterms:modified xsi:type="dcterms:W3CDTF">2022-10-08T04:59:34Z</dcterms:modified>
</cp:coreProperties>
</file>