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8_{9DE98495-0948-4A2C-962B-30D29609C9B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7" i="1" l="1"/>
  <c r="F40" i="1" l="1"/>
  <c r="F32" i="1" l="1"/>
  <c r="F31" i="1"/>
  <c r="F26" i="1" l="1"/>
  <c r="F27" i="1"/>
  <c r="F28" i="1"/>
  <c r="F29" i="1"/>
  <c r="F30" i="1"/>
  <c r="F33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5" i="1" l="1"/>
  <c r="F6" i="1"/>
  <c r="C21" i="1" l="1"/>
  <c r="C22" i="1" s="1"/>
  <c r="C34" i="1"/>
  <c r="D36" i="1" l="1"/>
  <c r="B4" i="2" s="1"/>
  <c r="D40" i="1" l="1"/>
  <c r="B39" i="1"/>
  <c r="D37" i="1"/>
</calcChain>
</file>

<file path=xl/sharedStrings.xml><?xml version="1.0" encoding="utf-8"?>
<sst xmlns="http://schemas.openxmlformats.org/spreadsheetml/2006/main" count="76" uniqueCount="67">
  <si>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</si>
  <si>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</si>
  <si>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</si>
  <si>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</si>
  <si>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</si>
  <si>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</si>
  <si>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</si>
  <si>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</si>
  <si>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</si>
  <si>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</si>
  <si>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</si>
  <si>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</si>
  <si>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</si>
  <si>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</si>
  <si>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</si>
  <si>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</si>
  <si>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</si>
  <si>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</si>
  <si>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</si>
  <si>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</si>
  <si>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</si>
  <si>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</si>
  <si>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</si>
  <si>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</si>
  <si>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</si>
  <si>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</si>
  <si>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</si>
  <si>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</si>
  <si>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</si>
  <si>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</si>
  <si>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</si>
  <si>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</si>
  <si>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</si>
  <si>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</si>
  <si>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</si>
  <si>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</si>
  <si>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</si>
  <si>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</si>
  <si>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/</t>
    <phoneticPr fontId="1" type="noConversion"/>
  </si>
  <si>
    <t>납품일자: 2019년  12 월    일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</si>
  <si>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</si>
  <si>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</si>
  <si>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</si>
  <si>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</si>
  <si>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</si>
  <si>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</si>
  <si>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</si>
  <si>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</si>
  <si>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</si>
  <si>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</si>
  <si>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금액(카드+현금)</t>
    <phoneticPr fontId="1" type="noConversion"/>
  </si>
  <si>
    <t>카드결제할 금액</t>
    <phoneticPr fontId="1" type="noConversion"/>
  </si>
  <si>
    <t>현금결제할 금액</t>
    <phoneticPr fontId="1" type="noConversion"/>
  </si>
  <si>
    <t>카드</t>
  </si>
  <si>
    <t>인텔 코어i5-9세대 9400F (커피레이크-R) (정품)</t>
    <phoneticPr fontId="1" type="noConversion"/>
  </si>
  <si>
    <t>H310M</t>
    <phoneticPr fontId="1" type="noConversion"/>
  </si>
  <si>
    <t>삼성전자 DDR4 8G PC4-21300 (정품)</t>
    <phoneticPr fontId="1" type="noConversion"/>
  </si>
  <si>
    <t>엠탑코리아 지포스 GTX750 Ti PLUS D5 2GB</t>
    <phoneticPr fontId="1" type="noConversion"/>
  </si>
  <si>
    <t>마이크론 Crucial BX500 대원CTS (240GB)</t>
    <phoneticPr fontId="1" type="noConversion"/>
  </si>
  <si>
    <t>1TB</t>
    <phoneticPr fontId="1" type="noConversion"/>
  </si>
  <si>
    <t>ABKO 언더바</t>
    <phoneticPr fontId="1" type="noConversion"/>
  </si>
  <si>
    <t>정격 500W 잘만</t>
    <phoneticPr fontId="1" type="noConversion"/>
  </si>
  <si>
    <t>기본쿨러</t>
    <phoneticPr fontId="1" type="noConversion"/>
  </si>
  <si>
    <t>고객성명(회사명): 박제철</t>
    <phoneticPr fontId="1" type="noConversion"/>
  </si>
  <si>
    <t>견적일자: 2019년  12 월  28  일</t>
    <phoneticPr fontId="1" type="noConversion"/>
  </si>
  <si>
    <t>전화번호: 010-3742-7101</t>
    <phoneticPr fontId="1" type="noConversion"/>
  </si>
  <si>
    <t>Microsoft Windows 10 Home (DSP 64bit 한글)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</si>
</sst>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21" xfId="0" applyNumberFormat="1" applyFont="1" applyFill="1" applyBorder="1" applyAlignment="1">
      <alignment vertical="center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5" fillId="4" borderId="13" xfId="0" applyFont="1" applyFill="1" applyBorder="1" applyAlignment="1">
      <alignment vertical="top" wrapText="1"/>
    </xf>
    <xf numFmtId="0" fontId="5" fillId="4" borderId="12" xfId="0" applyFont="1" applyFill="1" applyBorder="1" applyAlignment="1">
      <alignment vertical="top" wrapText="1"/>
    </xf>
    <xf numFmtId="0" fontId="10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0" fillId="4" borderId="1" xfId="0" applyFont="1" applyFill="1" applyBorder="1" applyAlignment="1">
      <alignment horizontal="center" vertical="center" wrapText="1"/>
    </xf>
    <xf numFmtId="178" fontId="4" fillId="2" borderId="1" xfId="0" applyNumberFormat="1" applyFont="1" applyFill="1" applyBorder="1" applyAlignment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6" fontId="2" fillId="2" borderId="1" xfId="0" applyNumberFormat="1" applyFont="1" applyFill="1" applyBorder="1">
      <alignment vertical="center"/>
    </xf>
    <xf numFmtId="178" fontId="4" fillId="2" borderId="1" xfId="0" applyNumberFormat="1" applyFont="1" applyFill="1" applyBorder="1" applyAlignment="1" applyProtection="1">
      <alignment vertical="center"/>
      <protection hidden="1"/>
    </xf>
    <xf numFmtId="179" fontId="0" fillId="0" borderId="0" xfId="0" applyNumberFormat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178" fontId="4" fillId="2" borderId="13" xfId="0" applyNumberFormat="1" applyFont="1" applyFill="1" applyBorder="1" applyAlignment="1">
      <alignment horizontal="center" vertical="center"/>
    </xf>
    <xf numFmtId="178" fontId="4" fillId="2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B20" sqref="B20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13" t="s">
        <v>63</v>
      </c>
      <c r="B1" s="35" t="s">
        <v>27</v>
      </c>
      <c r="C1" s="42"/>
      <c r="D1" s="43"/>
      <c r="E1" s="43"/>
      <c r="F1" s="44"/>
    </row>
    <row r="2" spans="1:7" ht="22.5" customHeight="1">
      <c r="A2" s="13" t="s">
        <v>65</v>
      </c>
      <c r="B2" s="36"/>
      <c r="C2" s="45"/>
      <c r="D2" s="46"/>
      <c r="E2" s="46"/>
      <c r="F2" s="47"/>
    </row>
    <row r="3" spans="1:7" ht="22.5" customHeight="1">
      <c r="A3" s="13" t="s">
        <v>64</v>
      </c>
      <c r="B3" s="13" t="s">
        <v>39</v>
      </c>
      <c r="C3" s="45"/>
      <c r="D3" s="46"/>
      <c r="E3" s="46"/>
      <c r="F3" s="47"/>
    </row>
    <row r="4" spans="1:7" ht="22.5" customHeight="1">
      <c r="A4" s="61" t="s">
        <v>25</v>
      </c>
      <c r="B4" s="62"/>
      <c r="C4" s="48"/>
      <c r="D4" s="49"/>
      <c r="E4" s="49"/>
      <c r="F4" s="50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39" t="s">
        <v>36</v>
      </c>
      <c r="B6" s="14" t="s">
        <v>54</v>
      </c>
      <c r="C6" s="3" t="s">
        <v>6</v>
      </c>
      <c r="D6" s="8">
        <v>197000</v>
      </c>
      <c r="E6" s="3">
        <v>1</v>
      </c>
      <c r="F6" s="8">
        <f>D6*E6</f>
        <v>197000</v>
      </c>
      <c r="G6" s="2"/>
    </row>
    <row r="7" spans="1:7" ht="24" customHeight="1">
      <c r="A7" s="40"/>
      <c r="B7" s="14" t="s">
        <v>55</v>
      </c>
      <c r="C7" s="3" t="s">
        <v>7</v>
      </c>
      <c r="D7" s="8">
        <v>70000</v>
      </c>
      <c r="E7" s="3">
        <v>1</v>
      </c>
      <c r="F7" s="8">
        <f t="shared" ref="F7:F20" si="0">D7*E7</f>
        <v>70000</v>
      </c>
      <c r="G7" s="2"/>
    </row>
    <row r="8" spans="1:7">
      <c r="A8" s="40"/>
      <c r="B8" s="14" t="s">
        <v>56</v>
      </c>
      <c r="C8" s="3" t="s">
        <v>8</v>
      </c>
      <c r="D8" s="8">
        <v>40000</v>
      </c>
      <c r="E8" s="3">
        <v>1</v>
      </c>
      <c r="F8" s="8">
        <f t="shared" si="0"/>
        <v>40000</v>
      </c>
      <c r="G8" s="2"/>
    </row>
    <row r="9" spans="1:7">
      <c r="A9" s="40"/>
      <c r="B9" s="14" t="s">
        <v>57</v>
      </c>
      <c r="C9" s="3" t="s">
        <v>9</v>
      </c>
      <c r="D9" s="8">
        <v>100000</v>
      </c>
      <c r="E9" s="3">
        <v>1</v>
      </c>
      <c r="F9" s="8">
        <f t="shared" si="0"/>
        <v>100000</v>
      </c>
      <c r="G9" s="2"/>
    </row>
    <row r="10" spans="1:7" ht="24" customHeight="1">
      <c r="A10" s="40"/>
      <c r="B10" s="14" t="s">
        <v>58</v>
      </c>
      <c r="C10" s="3" t="s">
        <v>10</v>
      </c>
      <c r="D10" s="8">
        <v>34000</v>
      </c>
      <c r="E10" s="3">
        <v>1</v>
      </c>
      <c r="F10" s="8">
        <f t="shared" si="0"/>
        <v>34000</v>
      </c>
      <c r="G10" s="2"/>
    </row>
    <row r="11" spans="1:7">
      <c r="A11" s="40"/>
      <c r="B11" s="14" t="s">
        <v>59</v>
      </c>
      <c r="C11" s="3" t="s">
        <v>11</v>
      </c>
      <c r="D11" s="8">
        <v>50000</v>
      </c>
      <c r="E11" s="3">
        <v>1</v>
      </c>
      <c r="F11" s="8">
        <f t="shared" si="0"/>
        <v>50000</v>
      </c>
      <c r="G11" s="2"/>
    </row>
    <row r="12" spans="1:7" ht="24" customHeight="1">
      <c r="A12" s="40"/>
      <c r="B12" s="14" t="s">
        <v>38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0"/>
      <c r="B13" s="11" t="s">
        <v>60</v>
      </c>
      <c r="C13" s="3" t="s">
        <v>13</v>
      </c>
      <c r="D13" s="8">
        <v>14000</v>
      </c>
      <c r="E13" s="3">
        <v>1</v>
      </c>
      <c r="F13" s="8">
        <f t="shared" si="0"/>
        <v>14000</v>
      </c>
      <c r="G13" s="2"/>
    </row>
    <row r="14" spans="1:7">
      <c r="A14" s="40"/>
      <c r="B14" s="11" t="s">
        <v>61</v>
      </c>
      <c r="C14" s="3" t="s">
        <v>14</v>
      </c>
      <c r="D14" s="8">
        <v>45000</v>
      </c>
      <c r="E14" s="3">
        <v>1</v>
      </c>
      <c r="F14" s="8">
        <f t="shared" si="0"/>
        <v>45000</v>
      </c>
      <c r="G14" s="2"/>
    </row>
    <row r="15" spans="1:7" ht="24" customHeight="1">
      <c r="A15" s="40"/>
      <c r="B15" s="11" t="s">
        <v>62</v>
      </c>
      <c r="C15" s="3" t="s">
        <v>15</v>
      </c>
      <c r="D15" s="8">
        <v>0</v>
      </c>
      <c r="E15" s="3">
        <v>1</v>
      </c>
      <c r="F15" s="8">
        <f t="shared" si="0"/>
        <v>0</v>
      </c>
      <c r="G15" s="2"/>
    </row>
    <row r="16" spans="1:7" ht="24" customHeight="1">
      <c r="A16" s="40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0"/>
      <c r="B17" s="15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0"/>
      <c r="B18" s="16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0"/>
      <c r="B19" s="66" t="s">
        <v>66</v>
      </c>
      <c r="C19" s="4" t="s">
        <v>37</v>
      </c>
      <c r="D19" s="9">
        <v>140000</v>
      </c>
      <c r="E19" s="4">
        <v>1</v>
      </c>
      <c r="F19" s="8">
        <f t="shared" si="0"/>
        <v>140000</v>
      </c>
      <c r="G19" s="2"/>
    </row>
    <row r="20" spans="1:7" ht="17.25" thickBot="1">
      <c r="A20" s="40"/>
      <c r="B20" s="16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0"/>
      <c r="B21" s="63" t="s">
        <v>18</v>
      </c>
      <c r="C21" s="31">
        <f>SUM(F6:F20)</f>
        <v>750000</v>
      </c>
      <c r="D21" s="31"/>
      <c r="E21" s="12">
        <v>1</v>
      </c>
      <c r="F21" s="53" t="s">
        <v>20</v>
      </c>
      <c r="G21" s="2"/>
    </row>
    <row r="22" spans="1:7" ht="12.75" customHeight="1" thickBot="1">
      <c r="A22" s="40"/>
      <c r="B22" s="64"/>
      <c r="C22" s="31">
        <f>C21*E21</f>
        <v>750000</v>
      </c>
      <c r="D22" s="31"/>
      <c r="E22" s="31"/>
      <c r="F22" s="54"/>
      <c r="G22" s="2"/>
    </row>
    <row r="23" spans="1:7" ht="12.75" customHeight="1" thickBot="1">
      <c r="A23" s="40"/>
      <c r="B23" s="65"/>
      <c r="C23" s="31"/>
      <c r="D23" s="31"/>
      <c r="E23" s="31"/>
      <c r="F23" s="55"/>
      <c r="G23" s="2"/>
    </row>
    <row r="24" spans="1:7" ht="17.25" customHeight="1">
      <c r="A24" s="40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1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17"/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18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18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18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18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18"/>
      <c r="B31" s="10"/>
      <c r="C31" s="7"/>
      <c r="D31" s="8"/>
      <c r="E31" s="3"/>
      <c r="F31" s="8">
        <f t="shared" si="1"/>
        <v>0</v>
      </c>
      <c r="G31" s="2"/>
    </row>
    <row r="32" spans="1:7">
      <c r="A32" s="18"/>
      <c r="B32" s="10"/>
      <c r="C32" s="7"/>
      <c r="D32" s="8"/>
      <c r="E32" s="3"/>
      <c r="F32" s="8">
        <f t="shared" si="1"/>
        <v>0</v>
      </c>
      <c r="G32" s="2"/>
    </row>
    <row r="33" spans="1:7">
      <c r="A33" s="18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57" t="s">
        <v>47</v>
      </c>
      <c r="B34" s="37" t="s">
        <v>50</v>
      </c>
      <c r="C34" s="30">
        <f>SUM(F25:F33)</f>
        <v>0</v>
      </c>
      <c r="D34" s="30"/>
      <c r="E34" s="32"/>
      <c r="F34" s="51" t="s">
        <v>20</v>
      </c>
      <c r="G34" s="2"/>
    </row>
    <row r="35" spans="1:7" ht="14.25" customHeight="1">
      <c r="A35" s="58"/>
      <c r="B35" s="38"/>
      <c r="C35" s="33"/>
      <c r="D35" s="33"/>
      <c r="E35" s="28"/>
      <c r="F35" s="52"/>
      <c r="G35" s="2"/>
    </row>
    <row r="36" spans="1:7" ht="16.5" customHeight="1">
      <c r="A36" s="21" t="s">
        <v>51</v>
      </c>
      <c r="B36" s="22"/>
      <c r="C36" s="19" t="s">
        <v>4</v>
      </c>
      <c r="D36" s="30">
        <f>SUM(C22,C34)</f>
        <v>750000</v>
      </c>
      <c r="E36" s="30"/>
      <c r="F36" s="20" t="s">
        <v>20</v>
      </c>
      <c r="G36" s="2"/>
    </row>
    <row r="37" spans="1:7" ht="16.5" customHeight="1">
      <c r="A37" s="21" t="s">
        <v>52</v>
      </c>
      <c r="B37" s="26" t="b">
        <f>IF(D38="카드+현금",ROUND(Sheet2!B4,-4))</f>
        <v>0</v>
      </c>
      <c r="C37" s="19" t="s">
        <v>22</v>
      </c>
      <c r="D37" s="28">
        <f>D36*1.1-D36</f>
        <v>75000.000000000116</v>
      </c>
      <c r="E37" s="29"/>
      <c r="F37" s="23"/>
      <c r="G37" s="2"/>
    </row>
    <row r="38" spans="1:7" ht="17.25" customHeight="1">
      <c r="A38" s="21" t="s">
        <v>45</v>
      </c>
      <c r="B38" s="22"/>
      <c r="C38" s="19" t="s">
        <v>43</v>
      </c>
      <c r="D38" s="32" t="s">
        <v>53</v>
      </c>
      <c r="E38" s="34"/>
      <c r="F38" s="24"/>
      <c r="G38" s="2"/>
    </row>
    <row r="39" spans="1:7" ht="17.25" customHeight="1">
      <c r="A39" s="56" t="s">
        <v>46</v>
      </c>
      <c r="B39" s="59">
        <f>SUM(B36:B37)-B38</f>
        <v>0</v>
      </c>
      <c r="C39" s="19" t="s">
        <v>45</v>
      </c>
      <c r="D39" s="30"/>
      <c r="E39" s="30"/>
      <c r="F39" s="30"/>
      <c r="G39" s="2"/>
    </row>
    <row r="40" spans="1:7" ht="16.5" customHeight="1">
      <c r="A40" s="56"/>
      <c r="B40" s="60"/>
      <c r="C40" s="19" t="s">
        <v>23</v>
      </c>
      <c r="D40" s="30">
        <f>IF(D38="현금(이체X)",D36,IF(D38="카드",D36+D36*10%,IF(D38="이체 및 현금영수증",D36+D36*10%,IF(D38="이체 및 세금계산서",D36+D36*10%,IF(D38="이체 및 세금계산서",D36+D36*10%,)))))-D39</f>
        <v>825000</v>
      </c>
      <c r="E40" s="30"/>
      <c r="F40" s="25" t="str">
        <f>IF(D38="현금(이체X)",Sheet2!B2,IF(D38="카드",Sheet2!B1,IF(D38="이체 및 현금영수증",Sheet2!B1,IF(D38="카드+현금",Sheet2!B3,IF(D38="이체 및 세금계산서",Sheet2!B1)))))</f>
        <v>VAT포함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19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workbookViewId="0">
      <selection activeCell="B4" sqref="B4"/>
    </sheetView>
  </sheetViews>
  <sheetFormatPr defaultRowHeight="16.5"/>
  <cols>
    <col min="1" max="1" width="18.625" bestFit="1" customWidth="1"/>
  </cols>
  <sheetData>
    <row r="1" spans="1:2">
      <c r="A1" t="s">
        <v>44</v>
      </c>
      <c r="B1" t="s">
        <v>26</v>
      </c>
    </row>
    <row r="2" spans="1:2">
      <c r="A2" t="s">
        <v>40</v>
      </c>
      <c r="B2" t="s">
        <v>20</v>
      </c>
    </row>
    <row r="3" spans="1:2">
      <c r="A3" t="s">
        <v>41</v>
      </c>
      <c r="B3" t="s">
        <v>49</v>
      </c>
    </row>
    <row r="4" spans="1:2">
      <c r="A4" t="s">
        <v>42</v>
      </c>
      <c r="B4" s="27">
        <f>Sheet1!D36-(Sheet1!B36/1.1)</f>
        <v>750000</v>
      </c>
    </row>
    <row r="5" spans="1:2">
      <c r="A5" t="s">
        <v>48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2019-12-25T10:50:30Z</cp:lastPrinted>
  <dcterms:created xsi:type="dcterms:W3CDTF">2019-03-28T03:58:09Z</dcterms:created>
  <dcterms:modified xsi:type="dcterms:W3CDTF">2019-12-28T08:41:23Z</dcterms:modified>
</cp:coreProperties>
</file>