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F761FD58-DB84-479F-9D52-9A010A748B6D}" xr6:coauthVersionLast="47" xr6:coauthVersionMax="47" xr10:uidLastSave="{19314F69-972E-4FCB-80DF-EEE295AD9280}"/>
  <bookViews>
    <workbookView xWindow="20085" yWindow="4905" windowWidth="29010" windowHeight="1534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<sst xmlns="http://schemas.openxmlformats.org/spreadsheetml/2006/main" count="102" uniqueCount="87">
  <si>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</si>
  <si>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</si>
  <si>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</si>
  <si>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</si>
  <si>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</si>
  <si>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</si>
  <si>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</si>
  <si>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</si>
  <si>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</si>
  <si>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</si>
  <si>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</si>
  <si>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</si>
  <si>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</si>
  <si>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</si>
  <si>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</si>
  <si>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</si>
  <si>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</si>
  <si>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</si>
  <si>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</si>
  <si>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</si>
  <si>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</si>
  <si>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</si>
  <si>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</si>
  <si>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</si>
  <si>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</si>
  <si>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</si>
  <si>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</si>
  <si>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</si>
  <si>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</si>
  <si>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</si>
  <si>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</si>
  <si>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</si>
  <si>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</si>
  <si>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</si>
  <si>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</si>
  <si>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</si>
  <si>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</si>
  <si>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</si>
  <si>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</si>
  <si>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</si>
  <si>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</si>
  <si>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</si>
  <si>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</si>
  <si>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</si>
  <si>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</si>
  <si>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</si>
  <si>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</si>
  <si>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</si>
  <si>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</si>
  <si>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</si>
  <si>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</si>
  <si>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</si>
  <si>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</si>
  <si>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</si>
  <si>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</si>
  <si>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</si>
  <si>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</si>
  <si>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</si>
  <si>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</si>
  <si>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</si>
  <si>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</si>
  <si>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</si>
  <si>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</si>
  <si>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</si>
  <si>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</si>
  <si>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</si>
  <si>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</si>
  <si>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</si>
  <si>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</si>
  <si>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</si>
  <si>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</si>
  <si>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</si>
  <si>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</si>
  <si>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</si>
  <si>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</si>
  <si>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</si>
  <si>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리안리 GALAHAD AIO 360 UNI FAN SL Edition (WHITE)</t>
    <phoneticPr fontId="1" type="noConversion"/>
  </si>
  <si>
    <t>BRAVOTEC 스톤마일 NEO (화이트)</t>
    <phoneticPr fontId="1" type="noConversion"/>
  </si>
  <si>
    <t>MSI MAG B650M 박격포 WIFI</t>
    <phoneticPr fontId="1" type="noConversion"/>
  </si>
  <si>
    <t>TeamGroup DDR5-5600 CL46 Elite 서린 (16GB)</t>
    <phoneticPr fontId="1" type="noConversion"/>
  </si>
  <si>
    <t>ZOTAC GAMING 지포스 RTX 4090 AMP EXTREME AIRO D6X 24GB White</t>
    <phoneticPr fontId="1" type="noConversion"/>
  </si>
  <si>
    <t>Seagate 파이어쿠다 530 M.2 NVMe (2TB)</t>
    <phoneticPr fontId="1" type="noConversion"/>
  </si>
  <si>
    <t>리안리 PC-O11D EVO (White)</t>
    <phoneticPr fontId="1" type="noConversion"/>
  </si>
  <si>
    <t>마이크로닉스 Classic II 1050W 80PLUS GOLD 230V EU 풀모듈러 화이트</t>
    <phoneticPr fontId="1" type="noConversion"/>
  </si>
  <si>
    <t>램방열판</t>
    <phoneticPr fontId="1" type="noConversion"/>
  </si>
  <si>
    <t>박용준</t>
    <phoneticPr fontId="1" type="noConversion"/>
  </si>
  <si>
    <t>AMD 라이젠9-5세대 7950X3D (라파엘)(정품))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</si>
</sst>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85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38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39</v>
      </c>
      <c r="B3" s="16">
        <f ca="1">TODAY()</f>
        <v>45105</v>
      </c>
      <c r="C3" s="15" t="s">
        <v>40</v>
      </c>
      <c r="D3" s="18"/>
      <c r="E3" s="112"/>
      <c r="F3" s="36"/>
      <c r="G3" s="36"/>
      <c r="H3" s="113"/>
    </row>
    <row r="4" spans="1:9" ht="22.5" customHeight="1">
      <c r="A4" s="14" t="s">
        <v>37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50</v>
      </c>
      <c r="B6" s="68"/>
      <c r="C6" s="55" t="s">
        <v>86</v>
      </c>
      <c r="D6" s="56"/>
      <c r="E6" s="3" t="s">
        <v>6</v>
      </c>
      <c r="F6" s="6">
        <v>1035000</v>
      </c>
      <c r="G6" s="3">
        <v>1</v>
      </c>
      <c r="H6" s="6">
        <f>F6*G6</f>
        <v>1035000</v>
      </c>
      <c r="I6" s="2"/>
    </row>
    <row r="7" spans="1:9" ht="24" customHeight="1">
      <c r="A7" s="69"/>
      <c r="B7" s="70"/>
      <c r="C7" s="55" t="s">
        <v>76</v>
      </c>
      <c r="D7" s="56"/>
      <c r="E7" s="22" t="s">
        <v>13</v>
      </c>
      <c r="F7" s="6">
        <v>288000</v>
      </c>
      <c r="G7" s="3">
        <v>1</v>
      </c>
      <c r="H7" s="6">
        <f t="shared" ref="H7:H19" si="0">F7*G7</f>
        <v>288000</v>
      </c>
      <c r="I7" s="2"/>
    </row>
    <row r="8" spans="1:9" ht="25.5" customHeight="1">
      <c r="A8" s="69"/>
      <c r="B8" s="70"/>
      <c r="C8" s="120" t="s">
        <v>78</v>
      </c>
      <c r="D8" s="121"/>
      <c r="E8" s="3" t="s">
        <v>7</v>
      </c>
      <c r="F8" s="6">
        <v>333000</v>
      </c>
      <c r="G8" s="3">
        <v>1</v>
      </c>
      <c r="H8" s="6">
        <f t="shared" si="0"/>
        <v>333000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63000</v>
      </c>
      <c r="G9" s="3">
        <v>4</v>
      </c>
      <c r="H9" s="6">
        <f t="shared" si="0"/>
        <v>252000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2597000</v>
      </c>
      <c r="G10" s="3">
        <v>1</v>
      </c>
      <c r="H10" s="6">
        <f t="shared" si="0"/>
        <v>2597000</v>
      </c>
      <c r="I10" s="2"/>
    </row>
    <row r="11" spans="1:9" ht="24" customHeight="1">
      <c r="A11" s="69"/>
      <c r="B11" s="70"/>
      <c r="C11" s="57" t="s">
        <v>58</v>
      </c>
      <c r="D11" s="58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248000</v>
      </c>
      <c r="G12" s="3">
        <v>1</v>
      </c>
      <c r="H12" s="6">
        <f t="shared" si="0"/>
        <v>248000</v>
      </c>
      <c r="I12" s="2"/>
    </row>
    <row r="13" spans="1:9" ht="24" customHeight="1">
      <c r="A13" s="69"/>
      <c r="B13" s="70"/>
      <c r="C13" s="49"/>
      <c r="D13" s="50"/>
      <c r="E13" s="3" t="s">
        <v>52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288000</v>
      </c>
      <c r="G14" s="3">
        <v>1</v>
      </c>
      <c r="H14" s="6">
        <f t="shared" si="0"/>
        <v>288000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226000</v>
      </c>
      <c r="G15" s="3">
        <v>1</v>
      </c>
      <c r="H15" s="6">
        <f t="shared" si="0"/>
        <v>226000</v>
      </c>
      <c r="I15" s="2"/>
    </row>
    <row r="16" spans="1:9" ht="24" customHeight="1">
      <c r="A16" s="69"/>
      <c r="B16" s="70"/>
      <c r="C16" s="51" t="s">
        <v>77</v>
      </c>
      <c r="D16" s="52"/>
      <c r="E16" s="3" t="s">
        <v>84</v>
      </c>
      <c r="F16" s="6">
        <v>15000</v>
      </c>
      <c r="G16" s="3">
        <v>4</v>
      </c>
      <c r="H16" s="6">
        <f t="shared" si="0"/>
        <v>60000</v>
      </c>
      <c r="I16" s="2"/>
    </row>
    <row r="17" spans="1:9">
      <c r="A17" s="69"/>
      <c r="B17" s="70"/>
      <c r="C17" s="60" t="s">
        <v>57</v>
      </c>
      <c r="D17" s="61"/>
      <c r="E17" s="4" t="s">
        <v>14</v>
      </c>
      <c r="F17" s="7">
        <v>100000</v>
      </c>
      <c r="G17" s="4">
        <v>1</v>
      </c>
      <c r="H17" s="6">
        <f t="shared" si="0"/>
        <v>100000</v>
      </c>
      <c r="I17" s="2"/>
    </row>
    <row r="18" spans="1:9">
      <c r="A18" s="69"/>
      <c r="B18" s="70"/>
      <c r="C18" s="53" t="s">
        <v>48</v>
      </c>
      <c r="D18" s="54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/>
      <c r="F19" s="7"/>
      <c r="G19" s="4"/>
      <c r="H19" s="6">
        <f t="shared" si="0"/>
        <v>0</v>
      </c>
      <c r="I19" s="2"/>
    </row>
    <row r="20" spans="1:9" ht="12.75" customHeight="1">
      <c r="A20" s="71" t="s">
        <v>51</v>
      </c>
      <c r="B20" s="72"/>
      <c r="C20" s="46" t="s">
        <v>15</v>
      </c>
      <c r="D20" s="46"/>
      <c r="E20" s="62">
        <f>SUM(H6:H19)</f>
        <v>5427000</v>
      </c>
      <c r="F20" s="62"/>
      <c r="G20" s="24">
        <v>1</v>
      </c>
      <c r="H20" s="119" t="s">
        <v>17</v>
      </c>
      <c r="I20" s="2"/>
    </row>
    <row r="21" spans="1:9" ht="12.75" customHeight="1">
      <c r="A21" s="73"/>
      <c r="B21" s="74"/>
      <c r="C21" s="46"/>
      <c r="D21" s="46"/>
      <c r="E21" s="62">
        <f>E20*G20</f>
        <v>5427000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20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73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28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17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31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5427000</v>
      </c>
      <c r="G35" s="124"/>
      <c r="H35" s="9" t="s">
        <v>17</v>
      </c>
      <c r="I35" s="2"/>
    </row>
    <row r="36" spans="1:9" ht="16.5" customHeight="1">
      <c r="A36" s="90" t="s">
        <v>30</v>
      </c>
      <c r="B36" s="91"/>
      <c r="C36" s="79" t="b">
        <f>IF(F37="카드+현금",Sheet3!C9,IF(F37="현금+카드",Sheet3!C6))</f>
        <v>0</v>
      </c>
      <c r="D36" s="80"/>
      <c r="E36" s="8" t="s">
        <v>18</v>
      </c>
      <c r="F36" s="122">
        <f>F35*1.1-F35</f>
        <v>542700.00000000093</v>
      </c>
      <c r="G36" s="123"/>
      <c r="H36" s="10"/>
      <c r="I36" s="2"/>
    </row>
    <row r="37" spans="1:9" ht="17.25" customHeight="1">
      <c r="A37" s="90" t="s">
        <v>26</v>
      </c>
      <c r="B37" s="91"/>
      <c r="C37" s="103"/>
      <c r="D37" s="104"/>
      <c r="E37" s="8" t="s">
        <v>25</v>
      </c>
      <c r="F37" s="77" t="s">
        <v>74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27</v>
      </c>
      <c r="B38" s="99"/>
      <c r="C38" s="105">
        <f>SUM(C35:C36)-C37</f>
        <v>0</v>
      </c>
      <c r="D38" s="106"/>
      <c r="E38" s="21" t="s">
        <v>26</v>
      </c>
      <c r="F38" s="126">
        <v>9700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19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5960000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56</v>
      </c>
      <c r="G40" s="37"/>
      <c r="H40" s="27">
        <f>F39-(F36+F35)</f>
        <v>-9700.0000000009313</v>
      </c>
      <c r="I40" s="2"/>
    </row>
    <row r="41" spans="1:9" ht="16.5" customHeight="1">
      <c r="B41" s="35"/>
      <c r="C41" s="2"/>
      <c r="D41" s="2"/>
      <c r="E41" s="102" t="s">
        <v>53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5427000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18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5419700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5427000</v>
      </c>
    </row>
    <row r="10" spans="1:7">
      <c r="B10" t="s">
        <v>18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5427000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54</v>
      </c>
      <c r="B2" t="s">
        <v>17</v>
      </c>
      <c r="C2" s="20" t="s">
        <v>72</v>
      </c>
      <c r="D2" t="s">
        <v>33</v>
      </c>
    </row>
    <row r="3" spans="1:5">
      <c r="A3" t="s">
        <v>23</v>
      </c>
      <c r="B3" t="s">
        <v>29</v>
      </c>
      <c r="C3" s="20" t="s">
        <v>71</v>
      </c>
      <c r="D3" s="13" t="s">
        <v>35</v>
      </c>
    </row>
    <row r="4" spans="1:5">
      <c r="A4" t="s">
        <v>24</v>
      </c>
      <c r="B4" s="11">
        <f>Sheet1!F35-(Sheet1!C35)</f>
        <v>5427000</v>
      </c>
    </row>
    <row r="5" spans="1:5">
      <c r="A5" t="s">
        <v>70</v>
      </c>
      <c r="B5" s="11"/>
    </row>
    <row r="6" spans="1:5">
      <c r="A6" t="s">
        <v>36</v>
      </c>
    </row>
    <row r="7" spans="1:5">
      <c r="A7" t="s">
        <v>55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>
        <v>151200</v>
      </c>
    </row>
    <row r="13" spans="1:5">
      <c r="A13" t="s">
        <v>44</v>
      </c>
      <c r="B13" s="11">
        <v>188000</v>
      </c>
    </row>
    <row r="14" spans="1:5">
      <c r="A14" t="s">
        <v>46</v>
      </c>
      <c r="B14" s="11">
        <v>194290</v>
      </c>
    </row>
    <row r="15" spans="1:5">
      <c r="A15" t="s">
        <v>47</v>
      </c>
      <c r="B15" s="11">
        <v>359000</v>
      </c>
    </row>
    <row r="16" spans="1:5">
      <c r="A16" t="s">
        <v>48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2023-06-10T04:33:32Z</cp:lastPrinted>
  <dcterms:created xsi:type="dcterms:W3CDTF">2019-03-28T03:58:09Z</dcterms:created>
  <dcterms:modified xsi:type="dcterms:W3CDTF">2023-06-28T03:13:31Z</dcterms:modified>
</cp:coreProperties>
</file>