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F7FB096-B38D-44B3-AFEB-1C2D1D7D9E2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<sst xmlns="http://schemas.openxmlformats.org/spreadsheetml/2006/main" count="104" uniqueCount="88">
  <si>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</si>
  <si>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</si>
  <si>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</si>
  <si>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</si>
  <si>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</si>
  <si>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</si>
  <si>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</si>
  <si>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</si>
  <si>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</si>
  <si>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</si>
  <si>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</si>
  <si>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</si>
  <si>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</si>
  <si>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</si>
  <si>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</si>
  <si>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</si>
  <si>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</si>
  <si>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</si>
  <si>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</si>
  <si>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</si>
  <si>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</si>
  <si>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</si>
  <si>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</si>
  <si>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</si>
  <si>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</si>
  <si>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</si>
  <si>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</si>
  <si>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</si>
  <si>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</si>
  <si>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</si>
  <si>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</si>
  <si>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</si>
  <si>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</si>
  <si>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</si>
  <si>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</si>
  <si>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</si>
  <si>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</si>
  <si>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</si>
  <si>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</si>
  <si>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</si>
  <si>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</si>
  <si>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</si>
  <si>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</si>
  <si>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</si>
  <si>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</si>
  <si>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</si>
  <si>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</si>
  <si>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</si>
  <si>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</si>
  <si>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</si>
  <si>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</si>
  <si>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</si>
  <si>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</si>
  <si>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</si>
  <si>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</si>
  <si>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</si>
  <si>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</si>
  <si>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</si>
  <si>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</si>
  <si>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</si>
  <si>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</si>
  <si>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</si>
  <si>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</si>
  <si>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</si>
  <si>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</si>
  <si>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</si>
  <si>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</si>
  <si>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</si>
  <si>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</si>
  <si>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</si>
  <si>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</si>
  <si>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</si>
  <si>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</si>
  <si>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</si>
  <si>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</si>
  <si>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</si>
  <si>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</si>
  <si>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</si>
  <si>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LEADCOOL POONG AC-3100 ARGB</t>
    <phoneticPr fontId="1" type="noConversion"/>
  </si>
  <si>
    <t>MSI PRO H610M-B DDR4</t>
    <phoneticPr fontId="1" type="noConversion"/>
  </si>
  <si>
    <t>삼성전자 DDR4-3200 (16GB)</t>
    <phoneticPr fontId="1" type="noConversion"/>
  </si>
  <si>
    <t>인텔 코어i5-12세대 12400F (엘더레이크) (정품)</t>
    <phoneticPr fontId="1" type="noConversion"/>
  </si>
  <si>
    <t>EVGA 지포스 GTX 1660 SUPER SC ULTRA GAMING D6 6GB</t>
    <phoneticPr fontId="1" type="noConversion"/>
  </si>
  <si>
    <t>Western Digital BLACK SN770 M.2 NVMe (1TB)</t>
    <phoneticPr fontId="1" type="noConversion"/>
  </si>
  <si>
    <t>마이크로닉스 Master M60 메쉬 (블랙)</t>
    <phoneticPr fontId="1" type="noConversion"/>
  </si>
  <si>
    <t>마이크로닉스 Classic II 풀체인지 600W 80PLUS BRONZE 230V EU</t>
    <phoneticPr fontId="1" type="noConversion"/>
  </si>
  <si>
    <t>박용주 (박종수)</t>
    <phoneticPr fontId="1" type="noConversion"/>
  </si>
  <si>
    <t>010-8514-8176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</si>
</sst>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1" t="s">
        <v>76</v>
      </c>
      <c r="D1" s="112"/>
      <c r="E1" s="46"/>
      <c r="F1" s="47"/>
      <c r="G1" s="47"/>
      <c r="H1" s="48"/>
    </row>
    <row r="2" spans="1:9" ht="22.5" customHeight="1">
      <c r="A2" s="15" t="s">
        <v>39</v>
      </c>
      <c r="B2" s="29" t="s">
        <v>87</v>
      </c>
      <c r="C2" s="113"/>
      <c r="D2" s="114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44885</v>
      </c>
      <c r="C3" s="15" t="s">
        <v>41</v>
      </c>
      <c r="D3" s="18">
        <v>44885</v>
      </c>
      <c r="E3" s="49"/>
      <c r="F3" s="50"/>
      <c r="G3" s="50"/>
      <c r="H3" s="51"/>
    </row>
    <row r="4" spans="1:9" ht="22.5" customHeight="1">
      <c r="A4" s="14" t="s">
        <v>38</v>
      </c>
      <c r="B4" s="115"/>
      <c r="C4" s="115"/>
      <c r="D4" s="116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52</v>
      </c>
      <c r="B6" s="101"/>
      <c r="C6" s="60" t="s">
        <v>81</v>
      </c>
      <c r="D6" s="61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2"/>
      <c r="B7" s="103"/>
      <c r="C7" s="127" t="s">
        <v>78</v>
      </c>
      <c r="D7" s="61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2"/>
      <c r="B8" s="103"/>
      <c r="C8" s="128" t="s">
        <v>79</v>
      </c>
      <c r="D8" s="62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102"/>
      <c r="B9" s="103"/>
      <c r="C9" s="127" t="s">
        <v>80</v>
      </c>
      <c r="D9" s="61"/>
      <c r="E9" s="3" t="s">
        <v>8</v>
      </c>
      <c r="F9" s="6">
        <v>62000</v>
      </c>
      <c r="G9" s="3">
        <v>1</v>
      </c>
      <c r="H9" s="6">
        <f t="shared" si="0"/>
        <v>62000</v>
      </c>
      <c r="I9" s="2"/>
    </row>
    <row r="10" spans="1:9" ht="24" customHeight="1">
      <c r="A10" s="102"/>
      <c r="B10" s="103"/>
      <c r="C10" s="127" t="s">
        <v>82</v>
      </c>
      <c r="D10" s="61"/>
      <c r="E10" s="3" t="s">
        <v>9</v>
      </c>
      <c r="F10" s="6">
        <v>350000</v>
      </c>
      <c r="G10" s="3">
        <v>1</v>
      </c>
      <c r="H10" s="6">
        <f t="shared" si="0"/>
        <v>350000</v>
      </c>
      <c r="I10" s="2"/>
    </row>
    <row r="11" spans="1:9" ht="24" customHeight="1">
      <c r="A11" s="102"/>
      <c r="B11" s="103"/>
      <c r="C11" s="124"/>
      <c r="D11" s="125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2"/>
      <c r="B12" s="103"/>
      <c r="C12" s="126" t="s">
        <v>83</v>
      </c>
      <c r="D12" s="61"/>
      <c r="E12" s="3" t="s">
        <v>10</v>
      </c>
      <c r="F12" s="6">
        <v>140000</v>
      </c>
      <c r="G12" s="3">
        <v>1</v>
      </c>
      <c r="H12" s="6">
        <f t="shared" si="0"/>
        <v>140000</v>
      </c>
      <c r="I12" s="2"/>
    </row>
    <row r="13" spans="1:9" ht="24" customHeight="1">
      <c r="A13" s="102"/>
      <c r="B13" s="103"/>
      <c r="C13" s="90"/>
      <c r="D13" s="91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2"/>
      <c r="B14" s="103"/>
      <c r="C14" s="90" t="s">
        <v>84</v>
      </c>
      <c r="D14" s="91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102"/>
      <c r="B15" s="103"/>
      <c r="C15" s="90" t="s">
        <v>85</v>
      </c>
      <c r="D15" s="91"/>
      <c r="E15" s="3" t="s">
        <v>12</v>
      </c>
      <c r="F15" s="6">
        <v>63000</v>
      </c>
      <c r="G15" s="3">
        <v>1</v>
      </c>
      <c r="H15" s="6">
        <f t="shared" si="0"/>
        <v>63000</v>
      </c>
      <c r="I15" s="2"/>
    </row>
    <row r="16" spans="1:9" ht="24" customHeight="1">
      <c r="A16" s="102"/>
      <c r="B16" s="103"/>
      <c r="C16" s="120"/>
      <c r="D16" s="121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93" t="s">
        <v>59</v>
      </c>
      <c r="D17" s="9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2" t="s">
        <v>49</v>
      </c>
      <c r="D18" s="123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8"/>
      <c r="D19" s="119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53</v>
      </c>
      <c r="B20" s="105"/>
      <c r="C20" s="117" t="s">
        <v>16</v>
      </c>
      <c r="D20" s="117"/>
      <c r="E20" s="95">
        <f>SUM(H6:H19)</f>
        <v>1108000</v>
      </c>
      <c r="F20" s="95"/>
      <c r="G20" s="24">
        <v>1</v>
      </c>
      <c r="H20" s="57" t="s">
        <v>18</v>
      </c>
      <c r="I20" s="2"/>
    </row>
    <row r="21" spans="1:9" ht="12.75" customHeight="1">
      <c r="A21" s="106"/>
      <c r="B21" s="107"/>
      <c r="C21" s="117"/>
      <c r="D21" s="117"/>
      <c r="E21" s="95">
        <f>E20*G20</f>
        <v>1108000</v>
      </c>
      <c r="F21" s="95"/>
      <c r="G21" s="95"/>
      <c r="H21" s="57"/>
      <c r="I21" s="2"/>
    </row>
    <row r="22" spans="1:9" ht="12.75" customHeight="1">
      <c r="A22" s="106"/>
      <c r="B22" s="107"/>
      <c r="C22" s="117"/>
      <c r="D22" s="117"/>
      <c r="E22" s="95"/>
      <c r="F22" s="95"/>
      <c r="G22" s="95"/>
      <c r="H22" s="57"/>
      <c r="I22" s="2"/>
    </row>
    <row r="23" spans="1:9" ht="17.25" customHeight="1">
      <c r="A23" s="106"/>
      <c r="B23" s="107"/>
      <c r="C23" s="88" t="s">
        <v>21</v>
      </c>
      <c r="D23" s="89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8"/>
      <c r="B24" s="109"/>
      <c r="C24" s="90"/>
      <c r="D24" s="91"/>
      <c r="E24" s="5"/>
      <c r="F24" s="6"/>
      <c r="G24" s="3"/>
      <c r="H24" s="6">
        <f>F24*G24</f>
        <v>0</v>
      </c>
      <c r="I24" s="2"/>
    </row>
    <row r="25" spans="1:9" ht="25.15" customHeight="1">
      <c r="A25" s="72" t="s">
        <v>77</v>
      </c>
      <c r="B25" s="73"/>
      <c r="C25" s="92"/>
      <c r="D25" s="91"/>
      <c r="E25" s="5"/>
      <c r="F25" s="6"/>
      <c r="G25" s="3"/>
      <c r="H25" s="6">
        <f>F25*G25</f>
        <v>0</v>
      </c>
      <c r="I25" s="2"/>
    </row>
    <row r="26" spans="1:9">
      <c r="A26" s="74"/>
      <c r="B26" s="75"/>
      <c r="C26" s="92"/>
      <c r="D26" s="91"/>
      <c r="E26" s="5"/>
      <c r="F26" s="6"/>
      <c r="G26" s="3"/>
      <c r="H26" s="6">
        <f t="shared" ref="H26:H32" si="1">F26*G26</f>
        <v>0</v>
      </c>
      <c r="I26" s="2"/>
    </row>
    <row r="27" spans="1:9">
      <c r="A27" s="74"/>
      <c r="B27" s="75"/>
      <c r="C27" s="93"/>
      <c r="D27" s="94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93"/>
      <c r="D29" s="94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93"/>
      <c r="D30" s="9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93"/>
      <c r="D31" s="94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93"/>
      <c r="D32" s="94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4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5"/>
      <c r="E33" s="96">
        <f>SUM(H24:H32)</f>
        <v>0</v>
      </c>
      <c r="F33" s="97"/>
      <c r="G33" s="97"/>
      <c r="H33" s="55" t="s">
        <v>18</v>
      </c>
      <c r="I33" s="2"/>
    </row>
    <row r="34" spans="1:9" ht="14.25" customHeight="1">
      <c r="A34" s="38"/>
      <c r="B34" s="39"/>
      <c r="C34" s="86"/>
      <c r="D34" s="87"/>
      <c r="E34" s="98"/>
      <c r="F34" s="99"/>
      <c r="G34" s="99"/>
      <c r="H34" s="56"/>
      <c r="I34" s="2"/>
    </row>
    <row r="35" spans="1:9" ht="16.5" customHeight="1">
      <c r="A35" s="70" t="s">
        <v>32</v>
      </c>
      <c r="B35" s="71"/>
      <c r="C35" s="82" t="b">
        <f>IF(F37="카드+현금",Sheet3!C11,IF(F37="현금+카드",Sheet3!C4))</f>
        <v>0</v>
      </c>
      <c r="D35" s="83"/>
      <c r="E35" s="8" t="s">
        <v>4</v>
      </c>
      <c r="F35" s="65">
        <f>SUM(E21,E33)</f>
        <v>1108000</v>
      </c>
      <c r="G35" s="65"/>
      <c r="H35" s="9" t="s">
        <v>18</v>
      </c>
      <c r="I35" s="2"/>
    </row>
    <row r="36" spans="1:9" ht="16.5" customHeight="1">
      <c r="A36" s="70" t="s">
        <v>31</v>
      </c>
      <c r="B36" s="71"/>
      <c r="C36" s="80" t="b">
        <f>IF(F37="카드+현금",Sheet3!C9,IF(F37="현금+카드",Sheet3!C6))</f>
        <v>0</v>
      </c>
      <c r="D36" s="81"/>
      <c r="E36" s="8" t="s">
        <v>19</v>
      </c>
      <c r="F36" s="63">
        <f>F35*1.1-F35</f>
        <v>110800</v>
      </c>
      <c r="G36" s="64"/>
      <c r="H36" s="10"/>
      <c r="I36" s="2"/>
    </row>
    <row r="37" spans="1:9" ht="17.25" customHeight="1">
      <c r="A37" s="70" t="s">
        <v>27</v>
      </c>
      <c r="B37" s="71"/>
      <c r="C37" s="40"/>
      <c r="D37" s="41"/>
      <c r="E37" s="8" t="s">
        <v>26</v>
      </c>
      <c r="F37" s="78" t="s">
        <v>61</v>
      </c>
      <c r="G37" s="79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7"/>
      <c r="G38" s="68"/>
      <c r="H38" s="69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6">
        <f>IF(F37="현금(이체X)",F35,IF(F37="웹결제",ROUND(Sheet2!B7,-4),IF(F37="이체 및 현금영수증",F35+F35*10%,IF(F37="이체 및 세금계산서",F35+F35*10%,IF(F37="이체 및 세금계산서",F35+F35*10%,)))))-F38</f>
        <v>1218800</v>
      </c>
      <c r="G39" s="6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0" t="s">
        <v>58</v>
      </c>
      <c r="G40" s="110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1108000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1218800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1108000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1108000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1108000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2022-11-20T03:40:01Z</cp:lastPrinted>
  <dcterms:created xsi:type="dcterms:W3CDTF">2019-03-28T03:58:09Z</dcterms:created>
  <dcterms:modified xsi:type="dcterms:W3CDTF">2022-11-20T03:42:03Z</dcterms:modified>
</cp:coreProperties>
</file>