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64F70B51-FC88-4454-9811-D4DC6EAB1001}" xr6:coauthVersionLast="47" xr6:coauthVersionMax="47" xr10:uidLastSave="{CD616ABC-ABC2-4EBF-9725-B880FB331CE7}"/>
  <bookViews>
    <workbookView xWindow="1950" yWindow="195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H39" i="1"/>
  <c r="H37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<sst xmlns="http://schemas.openxmlformats.org/spreadsheetml/2006/main" count="96" uniqueCount="85">
  <si>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</si>
  <si>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</si>
  <si>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</si>
  <si>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</si>
  <si>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</si>
  <si>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</si>
  <si>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</si>
  <si>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</si>
  <si>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</si>
  <si>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</si>
  <si>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</si>
  <si>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</si>
  <si>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</si>
  <si>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</si>
  <si>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</si>
  <si>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</si>
  <si>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</si>
  <si>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</si>
  <si>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</si>
  <si>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</si>
  <si>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</si>
  <si>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</si>
  <si>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</si>
  <si>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</si>
  <si>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</si>
  <si>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</si>
  <si>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</si>
  <si>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</si>
  <si>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</si>
  <si>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</si>
  <si>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</si>
  <si>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</si>
  <si>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</si>
  <si>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</si>
  <si>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</si>
  <si>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</si>
  <si>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</si>
  <si>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</si>
  <si>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</si>
  <si>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</si>
  <si>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</si>
  <si>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</si>
  <si>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</si>
  <si>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</si>
  <si>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</si>
  <si>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</si>
  <si>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</si>
  <si>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</si>
  <si>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</si>
  <si>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</si>
  <si>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</si>
  <si>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</si>
  <si>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</si>
  <si>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</si>
  <si>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</si>
  <si>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</si>
  <si>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</si>
  <si>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</si>
  <si>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</si>
  <si>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</si>
  <si>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</si>
  <si>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</si>
  <si>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</si>
  <si>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삼성전자 F27T350</t>
    <phoneticPr fontId="1" type="noConversion"/>
  </si>
  <si>
    <t>모니터</t>
    <phoneticPr fontId="1" type="noConversion"/>
  </si>
  <si>
    <t>MSI H510M-A PRO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</si>
  <si>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</si>
  <si>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</si>
  <si>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Western Digital WD Blue SN570 M.2 NVMe (500GB)</t>
    <phoneticPr fontId="1" type="noConversion"/>
  </si>
  <si>
    <t>darkFlash DK200 RGB 강화유리 (화이트)</t>
    <phoneticPr fontId="1" type="noConversion"/>
  </si>
  <si>
    <t>건평정보통신 IPLEX Typhoon V2</t>
    <phoneticPr fontId="1" type="noConversion"/>
  </si>
  <si>
    <t>마이크로닉스 COOLMAX VISION II 500W</t>
    <phoneticPr fontId="1" type="noConversion"/>
  </si>
  <si>
    <t>이체 및 현금영수증</t>
  </si>
  <si>
    <t>Britz 브리츠인터내셔널 BA-MK80</t>
    <phoneticPr fontId="1" type="noConversion"/>
  </si>
  <si>
    <t>스피커</t>
    <phoneticPr fontId="1" type="noConversion"/>
  </si>
  <si>
    <t>키보드마우스</t>
    <phoneticPr fontId="1" type="noConversion"/>
  </si>
  <si>
    <t xml:space="preserve">큐닉스 키보드마우스 </t>
    <phoneticPr fontId="1" type="noConversion"/>
  </si>
  <si>
    <t>LG전자 32MQ510SW</t>
    <phoneticPr fontId="1" type="noConversion"/>
  </si>
  <si>
    <t>패드</t>
    <phoneticPr fontId="1" type="noConversion"/>
  </si>
  <si>
    <t>게이밍패드</t>
    <phoneticPr fontId="1" type="noConversion"/>
  </si>
  <si>
    <t>USB</t>
    <phoneticPr fontId="1" type="noConversion"/>
  </si>
  <si>
    <t>OS 용 USB S/V</t>
    <phoneticPr fontId="1" type="noConversion"/>
  </si>
  <si>
    <t>박선규</t>
    <phoneticPr fontId="1" type="noConversion"/>
  </si>
  <si>
    <t>010-2407-2141</t>
    <phoneticPr fontId="1" type="noConversion"/>
  </si>
  <si>
    <t>GKFDLS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</si>
</sst>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9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82</v>
      </c>
      <c r="C1" s="109" t="s">
        <v>59</v>
      </c>
      <c r="D1" s="110"/>
      <c r="E1" s="43"/>
      <c r="F1" s="44"/>
      <c r="G1" s="44"/>
      <c r="H1" s="45"/>
    </row>
    <row r="2" spans="1:9" ht="22.5" customHeight="1">
      <c r="A2" s="15" t="s">
        <v>40</v>
      </c>
      <c r="B2" s="20" t="s">
        <v>83</v>
      </c>
      <c r="C2" s="111"/>
      <c r="D2" s="112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44787</v>
      </c>
      <c r="C3" s="16" t="s">
        <v>42</v>
      </c>
      <c r="D3" s="19">
        <v>44787</v>
      </c>
      <c r="E3" s="46"/>
      <c r="F3" s="47"/>
      <c r="G3" s="47"/>
      <c r="H3" s="48"/>
    </row>
    <row r="4" spans="1:9" ht="22.5" customHeight="1">
      <c r="A4" s="14" t="s">
        <v>39</v>
      </c>
      <c r="B4" s="113"/>
      <c r="C4" s="113"/>
      <c r="D4" s="114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53</v>
      </c>
      <c r="B6" s="99"/>
      <c r="C6" s="57" t="s">
        <v>84</v>
      </c>
      <c r="D6" s="58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100"/>
      <c r="B7" s="101"/>
      <c r="C7" s="57" t="s">
        <v>70</v>
      </c>
      <c r="D7" s="58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0"/>
      <c r="B8" s="101"/>
      <c r="C8" s="59" t="s">
        <v>65</v>
      </c>
      <c r="D8" s="60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100"/>
      <c r="B9" s="101"/>
      <c r="C9" s="57" t="s">
        <v>66</v>
      </c>
      <c r="D9" s="58"/>
      <c r="E9" s="3" t="s">
        <v>8</v>
      </c>
      <c r="F9" s="6">
        <v>74000</v>
      </c>
      <c r="G9" s="3">
        <v>1</v>
      </c>
      <c r="H9" s="6">
        <f t="shared" si="0"/>
        <v>74000</v>
      </c>
      <c r="I9" s="2"/>
    </row>
    <row r="10" spans="1:9" ht="24" customHeight="1">
      <c r="A10" s="100"/>
      <c r="B10" s="101"/>
      <c r="C10" s="57" t="s">
        <v>67</v>
      </c>
      <c r="D10" s="58"/>
      <c r="E10" s="3" t="s">
        <v>9</v>
      </c>
      <c r="F10" s="6">
        <v>109000</v>
      </c>
      <c r="G10" s="3">
        <v>1</v>
      </c>
      <c r="H10" s="6">
        <f t="shared" si="0"/>
        <v>109000</v>
      </c>
      <c r="I10" s="2"/>
    </row>
    <row r="11" spans="1:9" ht="24" customHeight="1">
      <c r="A11" s="100"/>
      <c r="B11" s="101"/>
      <c r="C11" s="122"/>
      <c r="D11" s="12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124" t="s">
        <v>68</v>
      </c>
      <c r="D12" s="58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0"/>
      <c r="B13" s="101"/>
      <c r="C13" s="88"/>
      <c r="D13" s="89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88" t="s">
        <v>69</v>
      </c>
      <c r="D14" s="89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0"/>
      <c r="B15" s="101"/>
      <c r="C15" s="88" t="s">
        <v>71</v>
      </c>
      <c r="D15" s="89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0"/>
      <c r="B16" s="101"/>
      <c r="C16" s="118"/>
      <c r="D16" s="119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91" t="s">
        <v>61</v>
      </c>
      <c r="D17" s="9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20" t="s">
        <v>50</v>
      </c>
      <c r="D18" s="121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6"/>
      <c r="D19" s="117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54</v>
      </c>
      <c r="B20" s="103"/>
      <c r="C20" s="115" t="s">
        <v>16</v>
      </c>
      <c r="D20" s="115"/>
      <c r="E20" s="93">
        <f>SUM(H6:H19)</f>
        <v>700000</v>
      </c>
      <c r="F20" s="93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5"/>
      <c r="D21" s="115"/>
      <c r="E21" s="93">
        <f>E20*G20</f>
        <v>700000</v>
      </c>
      <c r="F21" s="93"/>
      <c r="G21" s="93"/>
      <c r="H21" s="54"/>
      <c r="I21" s="2"/>
    </row>
    <row r="22" spans="1:9" ht="12.75" customHeight="1">
      <c r="A22" s="104"/>
      <c r="B22" s="105"/>
      <c r="C22" s="115"/>
      <c r="D22" s="115"/>
      <c r="E22" s="93"/>
      <c r="F22" s="93"/>
      <c r="G22" s="93"/>
      <c r="H22" s="54"/>
      <c r="I22" s="2"/>
    </row>
    <row r="23" spans="1:9" ht="17.25" customHeight="1">
      <c r="A23" s="104"/>
      <c r="B23" s="105"/>
      <c r="C23" s="86" t="s">
        <v>21</v>
      </c>
      <c r="D23" s="8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88" t="s">
        <v>63</v>
      </c>
      <c r="D24" s="89"/>
      <c r="E24" s="5" t="s">
        <v>64</v>
      </c>
      <c r="F24" s="6">
        <v>190000</v>
      </c>
      <c r="G24" s="3">
        <v>1</v>
      </c>
      <c r="H24" s="6">
        <f>F24*G24</f>
        <v>190000</v>
      </c>
      <c r="I24" s="2"/>
    </row>
    <row r="25" spans="1:9" ht="25.15" customHeight="1">
      <c r="A25" s="70"/>
      <c r="B25" s="71"/>
      <c r="C25" s="90" t="s">
        <v>73</v>
      </c>
      <c r="D25" s="89"/>
      <c r="E25" s="5" t="s">
        <v>74</v>
      </c>
      <c r="F25" s="6">
        <v>25000</v>
      </c>
      <c r="G25" s="3">
        <v>1</v>
      </c>
      <c r="H25" s="6">
        <f>F25*G25</f>
        <v>25000</v>
      </c>
      <c r="I25" s="2"/>
    </row>
    <row r="26" spans="1:9">
      <c r="A26" s="72"/>
      <c r="B26" s="73"/>
      <c r="C26" s="90" t="s">
        <v>76</v>
      </c>
      <c r="D26" s="89"/>
      <c r="E26" s="5" t="s">
        <v>75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2"/>
      <c r="B27" s="73"/>
      <c r="C27" s="91" t="s">
        <v>77</v>
      </c>
      <c r="D27" s="92"/>
      <c r="E27" s="5" t="s">
        <v>64</v>
      </c>
      <c r="F27" s="6">
        <v>300000</v>
      </c>
      <c r="G27" s="3">
        <v>1</v>
      </c>
      <c r="H27" s="6">
        <f t="shared" si="1"/>
        <v>300000</v>
      </c>
      <c r="I27" s="2"/>
    </row>
    <row r="28" spans="1:9">
      <c r="A28" s="72"/>
      <c r="B28" s="73"/>
      <c r="C28" s="91" t="s">
        <v>79</v>
      </c>
      <c r="D28" s="92"/>
      <c r="E28" s="5" t="s">
        <v>78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2"/>
      <c r="B29" s="73"/>
      <c r="C29" s="91" t="s">
        <v>81</v>
      </c>
      <c r="D29" s="92"/>
      <c r="E29" s="5" t="s">
        <v>80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2"/>
      <c r="B30" s="73"/>
      <c r="C30" s="91"/>
      <c r="D30" s="9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91"/>
      <c r="D31" s="92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2" t="str">
        <f>IF(F37="현금(이체X)",Sheet2!C1,IF(F37="카드",Sheet2!C1,IF(F37="이체 및 현금영수증",Sheet2!C1,IF(F37="카드+현금",Sheet2!C2,IF(F37="이체 및 세금계산서",Sheet2!C1)))))</f>
        <v>선택사항</v>
      </c>
      <c r="D33" s="83"/>
      <c r="E33" s="94">
        <f>SUM(H24:H32)</f>
        <v>515000</v>
      </c>
      <c r="F33" s="95"/>
      <c r="G33" s="95"/>
      <c r="H33" s="52" t="s">
        <v>18</v>
      </c>
      <c r="I33" s="2"/>
    </row>
    <row r="34" spans="1:9" ht="14.25" customHeight="1">
      <c r="A34" s="35"/>
      <c r="B34" s="36"/>
      <c r="C34" s="84"/>
      <c r="D34" s="85"/>
      <c r="E34" s="96"/>
      <c r="F34" s="97"/>
      <c r="G34" s="97"/>
      <c r="H34" s="53"/>
      <c r="I34" s="2"/>
    </row>
    <row r="35" spans="1:9" ht="16.5" customHeight="1">
      <c r="A35" s="68" t="s">
        <v>32</v>
      </c>
      <c r="B35" s="69"/>
      <c r="C35" s="80"/>
      <c r="D35" s="81"/>
      <c r="E35" s="8" t="s">
        <v>4</v>
      </c>
      <c r="F35" s="63">
        <f>SUM(E21,E33)</f>
        <v>1215000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78"/>
      <c r="D36" s="79"/>
      <c r="E36" s="8" t="s">
        <v>19</v>
      </c>
      <c r="F36" s="61">
        <f>F35*1.1-F35</f>
        <v>121500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76" t="s">
        <v>72</v>
      </c>
      <c r="G37" s="77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>
        <v>16500</v>
      </c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IF(F37="현금(이체X)",F35,IF(F37="웹결제",ROUND(Sheet2!B6,-4),IF(F37="이체 및 현금영수증",F35+F35*10%,IF(F37="이체 및 세금계산서",F35+F35*10%,IF(F37="이체 및 세금계산서",F35+F35*10%,)))))-F38</f>
        <v>1320000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08" t="s">
        <v>60</v>
      </c>
      <c r="G40" s="108"/>
      <c r="H40" s="30">
        <f>F39-(F36+F35)</f>
        <v>-16500</v>
      </c>
      <c r="I40" s="2"/>
    </row>
    <row r="41" spans="1:9" ht="16.5" customHeight="1">
      <c r="C41" s="2"/>
      <c r="D41" s="2"/>
      <c r="E41" s="32" t="s">
        <v>56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1215000</v>
      </c>
    </row>
    <row r="5" spans="1:6">
      <c r="A5" t="s">
        <v>38</v>
      </c>
      <c r="B5">
        <f>B4*1.12</f>
        <v>1360800.0000000002</v>
      </c>
    </row>
    <row r="6" spans="1:6">
      <c r="A6" t="s">
        <v>58</v>
      </c>
      <c r="B6">
        <f>B4*1.13</f>
        <v>1372949.9999999998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2022-08-14T07:33:03Z</cp:lastPrinted>
  <dcterms:created xsi:type="dcterms:W3CDTF">2019-03-28T03:58:09Z</dcterms:created>
  <dcterms:modified xsi:type="dcterms:W3CDTF">2022-08-14T08:40:54Z</dcterms:modified>
</cp:coreProperties>
</file>