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6B547ACE-0283-4F4E-8BEC-1A74E27205CA}" xr6:coauthVersionLast="45" xr6:coauthVersionMax="45" xr10:uidLastSave="{00000000-0000-0000-0000-000000000000}"/>
  <bookViews>
    <workbookView xWindow="780" yWindow="780" windowWidth="21600" windowHeight="1375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<sst xmlns="http://schemas.openxmlformats.org/spreadsheetml/2006/main" count="91" uniqueCount="82">
  <si>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</si>
  <si>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</si>
  <si>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</si>
  <si>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</si>
  <si>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</si>
  <si>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</si>
  <si>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</si>
  <si>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</si>
  <si>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</si>
  <si>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</si>
  <si>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</si>
  <si>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</si>
  <si>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</si>
  <si>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</si>
  <si>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</si>
  <si>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</si>
  <si>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</si>
  <si>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</si>
  <si>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</si>
  <si>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</si>
  <si>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</si>
  <si>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</si>
  <si>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</si>
  <si>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</si>
  <si>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</si>
  <si>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</si>
  <si>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</si>
  <si>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</si>
  <si>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</si>
  <si>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</si>
  <si>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</si>
  <si>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</si>
  <si>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</si>
  <si>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</si>
  <si>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</si>
  <si>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</si>
  <si>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</si>
  <si>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</si>
  <si>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</si>
  <si>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</si>
  <si>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</si>
  <si>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</si>
  <si>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</si>
  <si>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</si>
  <si>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</si>
  <si>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</si>
  <si>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</si>
  <si>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</si>
  <si>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</si>
  <si>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</si>
  <si>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</si>
  <si>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</si>
  <si>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</si>
  <si>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</si>
  <si>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</si>
  <si>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</si>
  <si>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</si>
  <si>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</si>
  <si>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</si>
  <si>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</si>
  <si>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</si>
  <si>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</si>
  <si>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</si>
  <si>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이체 및 현금영수증</t>
  </si>
  <si>
    <t>/</t>
    <phoneticPr fontId="1" type="noConversion"/>
  </si>
  <si>
    <t>모니터</t>
    <phoneticPr fontId="1" type="noConversion"/>
  </si>
  <si>
    <t>키보드</t>
    <phoneticPr fontId="1" type="noConversion"/>
  </si>
  <si>
    <t>마우스</t>
    <phoneticPr fontId="1" type="noConversion"/>
  </si>
  <si>
    <t>스피커</t>
    <phoneticPr fontId="1" type="noConversion"/>
  </si>
  <si>
    <t>헤드셋</t>
    <phoneticPr fontId="1" type="noConversion"/>
  </si>
  <si>
    <t>멀티탭</t>
    <phoneticPr fontId="1" type="noConversion"/>
  </si>
  <si>
    <t>기타케이블</t>
    <phoneticPr fontId="1" type="noConversion"/>
  </si>
  <si>
    <t>박민철</t>
    <phoneticPr fontId="1" type="noConversion"/>
  </si>
  <si>
    <t>인텔 코어i5-10세대 10400 (코멧레이크S) (정품)</t>
    <phoneticPr fontId="1" type="noConversion"/>
  </si>
  <si>
    <t>COLORFUL H410M-K PRO V20 STCOM</t>
    <phoneticPr fontId="1" type="noConversion"/>
  </si>
  <si>
    <t>인텔정품쿨러</t>
    <phoneticPr fontId="1" type="noConversion"/>
  </si>
  <si>
    <t>삼성전자 860 EVO (500GB)</t>
    <phoneticPr fontId="1" type="noConversion"/>
  </si>
  <si>
    <t xml:space="preserve">인텔UHD630내장그래픽 </t>
    <phoneticPr fontId="1" type="noConversion"/>
  </si>
  <si>
    <t>삼성전자 DDR4-2666 (16GB)</t>
    <phoneticPr fontId="1" type="noConversion"/>
  </si>
  <si>
    <t>쿨맥스 가성비 NO.3</t>
    <phoneticPr fontId="1" type="noConversion"/>
  </si>
  <si>
    <t>잘만정격 500W  A/S 3년</t>
    <phoneticPr fontId="1" type="noConversion"/>
  </si>
  <si>
    <t>래안텍 EdgeArt Q3275K WQHD 베젤리스 프리싱크 게이밍 75 무결점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</si>
</sst>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E20" sqref="E20:F20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60</v>
      </c>
      <c r="B1" s="23" t="s">
        <v>72</v>
      </c>
      <c r="C1" s="100" t="s">
        <v>45</v>
      </c>
      <c r="D1" s="101"/>
      <c r="E1" s="44"/>
      <c r="F1" s="45"/>
      <c r="G1" s="45"/>
      <c r="H1" s="46"/>
    </row>
    <row r="2" spans="1:9" ht="22.5" customHeight="1">
      <c r="A2" s="15" t="s">
        <v>46</v>
      </c>
      <c r="B2" s="22">
        <v>1037088559</v>
      </c>
      <c r="C2" s="102"/>
      <c r="D2" s="103"/>
      <c r="E2" s="47"/>
      <c r="F2" s="48"/>
      <c r="G2" s="48"/>
      <c r="H2" s="49"/>
    </row>
    <row r="3" spans="1:9" ht="22.5" customHeight="1">
      <c r="A3" s="15" t="s">
        <v>47</v>
      </c>
      <c r="B3" s="17">
        <f ca="1">TODAY()</f>
        <v>44146</v>
      </c>
      <c r="C3" s="16" t="s">
        <v>48</v>
      </c>
      <c r="D3" s="21"/>
      <c r="E3" s="47"/>
      <c r="F3" s="48"/>
      <c r="G3" s="48"/>
      <c r="H3" s="49"/>
    </row>
    <row r="4" spans="1:9" ht="22.5" customHeight="1">
      <c r="A4" s="14" t="s">
        <v>44</v>
      </c>
      <c r="B4" s="104"/>
      <c r="C4" s="104"/>
      <c r="D4" s="105"/>
      <c r="E4" s="50"/>
      <c r="F4" s="51"/>
      <c r="G4" s="51"/>
      <c r="H4" s="52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6" t="s">
        <v>25</v>
      </c>
      <c r="B6" s="57"/>
      <c r="C6" s="64" t="s">
        <v>73</v>
      </c>
      <c r="D6" s="65"/>
      <c r="E6" s="3" t="s">
        <v>6</v>
      </c>
      <c r="F6" s="6">
        <v>210000</v>
      </c>
      <c r="G6" s="3">
        <v>1</v>
      </c>
      <c r="H6" s="6">
        <f>F6*G6</f>
        <v>210000</v>
      </c>
      <c r="I6" s="2"/>
    </row>
    <row r="7" spans="1:9" ht="24" customHeight="1">
      <c r="A7" s="58"/>
      <c r="B7" s="59"/>
      <c r="C7" s="64" t="s">
        <v>75</v>
      </c>
      <c r="D7" s="65"/>
      <c r="E7" s="26" t="s">
        <v>15</v>
      </c>
      <c r="F7" s="6"/>
      <c r="G7" s="3">
        <v>1</v>
      </c>
      <c r="H7" s="6">
        <f t="shared" ref="H7:H19" si="0">F7*G7</f>
        <v>0</v>
      </c>
      <c r="I7" s="2"/>
    </row>
    <row r="8" spans="1:9" ht="25.5" customHeight="1">
      <c r="A8" s="58"/>
      <c r="B8" s="59"/>
      <c r="C8" s="64" t="s">
        <v>74</v>
      </c>
      <c r="D8" s="65"/>
      <c r="E8" s="3" t="s">
        <v>7</v>
      </c>
      <c r="F8" s="6">
        <v>74000</v>
      </c>
      <c r="G8" s="3">
        <v>1</v>
      </c>
      <c r="H8" s="6">
        <f t="shared" si="0"/>
        <v>74000</v>
      </c>
      <c r="I8" s="2"/>
    </row>
    <row r="9" spans="1:9" ht="37.5" customHeight="1">
      <c r="A9" s="58"/>
      <c r="B9" s="59"/>
      <c r="C9" s="64" t="s">
        <v>78</v>
      </c>
      <c r="D9" s="65"/>
      <c r="E9" s="3" t="s">
        <v>8</v>
      </c>
      <c r="F9" s="6">
        <v>63000</v>
      </c>
      <c r="G9" s="3">
        <v>2</v>
      </c>
      <c r="H9" s="6">
        <f t="shared" si="0"/>
        <v>126000</v>
      </c>
      <c r="I9" s="2"/>
    </row>
    <row r="10" spans="1:9" ht="24" customHeight="1">
      <c r="A10" s="58"/>
      <c r="B10" s="59"/>
      <c r="C10" s="64" t="s">
        <v>77</v>
      </c>
      <c r="D10" s="65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34.5" customHeight="1">
      <c r="A11" s="58"/>
      <c r="B11" s="59"/>
      <c r="C11" s="98" t="s">
        <v>76</v>
      </c>
      <c r="D11" s="99"/>
      <c r="E11" s="3" t="s">
        <v>10</v>
      </c>
      <c r="F11" s="6">
        <v>84000</v>
      </c>
      <c r="G11" s="3">
        <v>1</v>
      </c>
      <c r="H11" s="6">
        <f t="shared" si="0"/>
        <v>84000</v>
      </c>
      <c r="I11" s="2"/>
    </row>
    <row r="12" spans="1:9" ht="24" customHeight="1">
      <c r="A12" s="58"/>
      <c r="B12" s="59"/>
      <c r="C12" s="64" t="s">
        <v>62</v>
      </c>
      <c r="D12" s="65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58"/>
      <c r="B13" s="59"/>
      <c r="C13" s="92" t="s">
        <v>62</v>
      </c>
      <c r="D13" s="93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8"/>
      <c r="B14" s="59"/>
      <c r="C14" s="92" t="s">
        <v>79</v>
      </c>
      <c r="D14" s="93"/>
      <c r="E14" s="3" t="s">
        <v>13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58"/>
      <c r="B15" s="59"/>
      <c r="C15" s="92" t="s">
        <v>80</v>
      </c>
      <c r="D15" s="93"/>
      <c r="E15" s="3" t="s">
        <v>14</v>
      </c>
      <c r="F15" s="6">
        <v>31000</v>
      </c>
      <c r="G15" s="3">
        <v>1</v>
      </c>
      <c r="H15" s="6">
        <f t="shared" si="0"/>
        <v>31000</v>
      </c>
      <c r="I15" s="2"/>
    </row>
    <row r="16" spans="1:9" ht="24" customHeight="1">
      <c r="A16" s="58"/>
      <c r="B16" s="59"/>
      <c r="C16" s="94" t="s">
        <v>64</v>
      </c>
      <c r="D16" s="95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8"/>
      <c r="B17" s="59"/>
      <c r="C17" s="20"/>
      <c r="D17" s="19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8"/>
      <c r="B18" s="59"/>
      <c r="C18" s="96" t="s">
        <v>57</v>
      </c>
      <c r="D18" s="97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8"/>
      <c r="B19" s="59"/>
      <c r="C19" s="116"/>
      <c r="D19" s="117"/>
      <c r="E19" s="4" t="s">
        <v>61</v>
      </c>
      <c r="F19" s="7">
        <v>16000</v>
      </c>
      <c r="G19" s="4">
        <v>-1</v>
      </c>
      <c r="H19" s="6">
        <f t="shared" si="0"/>
        <v>-16000</v>
      </c>
      <c r="I19" s="2"/>
    </row>
    <row r="20" spans="1:9" ht="12.75" customHeight="1">
      <c r="A20" s="58"/>
      <c r="B20" s="59"/>
      <c r="C20" s="106" t="s">
        <v>18</v>
      </c>
      <c r="D20" s="106"/>
      <c r="E20" s="73">
        <f>SUM(H6:H19)</f>
        <v>599000</v>
      </c>
      <c r="F20" s="73"/>
      <c r="G20" s="29">
        <v>1</v>
      </c>
      <c r="H20" s="55" t="s">
        <v>20</v>
      </c>
      <c r="I20" s="2"/>
    </row>
    <row r="21" spans="1:9" ht="12.75" customHeight="1">
      <c r="A21" s="58"/>
      <c r="B21" s="59"/>
      <c r="C21" s="106"/>
      <c r="D21" s="106"/>
      <c r="E21" s="73">
        <f>E20*G20</f>
        <v>599000</v>
      </c>
      <c r="F21" s="73"/>
      <c r="G21" s="73"/>
      <c r="H21" s="55"/>
      <c r="I21" s="2"/>
    </row>
    <row r="22" spans="1:9" ht="12.75" customHeight="1">
      <c r="A22" s="58"/>
      <c r="B22" s="59"/>
      <c r="C22" s="106"/>
      <c r="D22" s="106"/>
      <c r="E22" s="73"/>
      <c r="F22" s="73"/>
      <c r="G22" s="73"/>
      <c r="H22" s="55"/>
      <c r="I22" s="2"/>
    </row>
    <row r="23" spans="1:9" ht="17.25" customHeight="1">
      <c r="A23" s="58"/>
      <c r="B23" s="59"/>
      <c r="C23" s="111" t="s">
        <v>23</v>
      </c>
      <c r="D23" s="112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60"/>
      <c r="B24" s="61"/>
      <c r="C24" s="92" t="s">
        <v>81</v>
      </c>
      <c r="D24" s="93"/>
      <c r="E24" s="5" t="s">
        <v>65</v>
      </c>
      <c r="F24" s="6">
        <v>230000</v>
      </c>
      <c r="G24" s="3">
        <v>1</v>
      </c>
      <c r="H24" s="6">
        <f>F24*G24</f>
        <v>230000</v>
      </c>
      <c r="I24" s="2"/>
    </row>
    <row r="25" spans="1:9" ht="25.15" customHeight="1">
      <c r="A25" s="82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83"/>
      <c r="C25" s="113"/>
      <c r="D25" s="93"/>
      <c r="E25" s="33" t="s">
        <v>66</v>
      </c>
      <c r="F25" s="6"/>
      <c r="G25" s="3"/>
      <c r="H25" s="6">
        <f t="shared" ref="H25:H32" si="1">F25*G25</f>
        <v>0</v>
      </c>
      <c r="I25" s="2"/>
    </row>
    <row r="26" spans="1:9">
      <c r="A26" s="84"/>
      <c r="B26" s="85"/>
      <c r="C26" s="113"/>
      <c r="D26" s="93"/>
      <c r="E26" s="5" t="s">
        <v>67</v>
      </c>
      <c r="F26" s="6"/>
      <c r="G26" s="3"/>
      <c r="H26" s="6">
        <f t="shared" si="1"/>
        <v>0</v>
      </c>
      <c r="I26" s="2"/>
    </row>
    <row r="27" spans="1:9">
      <c r="A27" s="84"/>
      <c r="B27" s="85"/>
      <c r="C27" s="114"/>
      <c r="D27" s="115"/>
      <c r="E27" s="5" t="s">
        <v>68</v>
      </c>
      <c r="F27" s="6"/>
      <c r="G27" s="3"/>
      <c r="H27" s="6">
        <f t="shared" si="1"/>
        <v>0</v>
      </c>
      <c r="I27" s="2"/>
    </row>
    <row r="28" spans="1:9">
      <c r="A28" s="84"/>
      <c r="B28" s="85"/>
      <c r="C28" s="114"/>
      <c r="D28" s="115"/>
      <c r="E28" s="5" t="s">
        <v>69</v>
      </c>
      <c r="F28" s="6"/>
      <c r="G28" s="3"/>
      <c r="H28" s="6">
        <f t="shared" si="1"/>
        <v>0</v>
      </c>
      <c r="I28" s="2"/>
    </row>
    <row r="29" spans="1:9">
      <c r="A29" s="84"/>
      <c r="B29" s="85"/>
      <c r="C29" s="114"/>
      <c r="D29" s="115"/>
      <c r="E29" s="5" t="s">
        <v>70</v>
      </c>
      <c r="F29" s="6"/>
      <c r="G29" s="3"/>
      <c r="H29" s="6">
        <f t="shared" si="1"/>
        <v>0</v>
      </c>
      <c r="I29" s="2"/>
    </row>
    <row r="30" spans="1:9">
      <c r="A30" s="84"/>
      <c r="B30" s="85"/>
      <c r="C30" s="114"/>
      <c r="D30" s="115"/>
      <c r="E30" s="5" t="s">
        <v>71</v>
      </c>
      <c r="F30" s="6"/>
      <c r="G30" s="3"/>
      <c r="H30" s="6">
        <f t="shared" si="1"/>
        <v>0</v>
      </c>
      <c r="I30" s="2"/>
    </row>
    <row r="31" spans="1:9" ht="16.5" hidden="1" customHeight="1">
      <c r="A31" s="84"/>
      <c r="B31" s="85"/>
      <c r="C31" s="114"/>
      <c r="D31" s="115"/>
      <c r="E31" s="5"/>
      <c r="F31" s="6"/>
      <c r="G31" s="3"/>
      <c r="H31" s="6">
        <f t="shared" si="1"/>
        <v>0</v>
      </c>
      <c r="I31" s="2"/>
    </row>
    <row r="32" spans="1:9">
      <c r="A32" s="86"/>
      <c r="B32" s="87"/>
      <c r="C32" s="114"/>
      <c r="D32" s="115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33</v>
      </c>
      <c r="B33" s="35"/>
      <c r="C33" s="107" t="str">
        <f>IF(F37="현금(이체X)",Sheet2!C1,IF(F37="카드",Sheet2!C1,IF(F37="이체 및 현금영수증",Sheet2!C1,IF(F37="카드+현금",Sheet2!C2,IF(F37="이체 및 세금계산서",Sheet2!C1)))))</f>
        <v>선택사항</v>
      </c>
      <c r="D33" s="108"/>
      <c r="E33" s="74">
        <f>SUM(H24:H32)</f>
        <v>230000</v>
      </c>
      <c r="F33" s="75"/>
      <c r="G33" s="75"/>
      <c r="H33" s="53" t="s">
        <v>20</v>
      </c>
      <c r="I33" s="2"/>
    </row>
    <row r="34" spans="1:9" ht="14.25" customHeight="1">
      <c r="A34" s="36"/>
      <c r="B34" s="37"/>
      <c r="C34" s="109"/>
      <c r="D34" s="110"/>
      <c r="E34" s="76"/>
      <c r="F34" s="77"/>
      <c r="G34" s="77"/>
      <c r="H34" s="54"/>
      <c r="I34" s="2"/>
    </row>
    <row r="35" spans="1:9" ht="16.5" customHeight="1">
      <c r="A35" s="80" t="s">
        <v>36</v>
      </c>
      <c r="B35" s="81"/>
      <c r="C35" s="90"/>
      <c r="D35" s="91"/>
      <c r="E35" s="8" t="s">
        <v>4</v>
      </c>
      <c r="F35" s="68">
        <f>SUM(E21,E33)</f>
        <v>829000</v>
      </c>
      <c r="G35" s="68"/>
      <c r="H35" s="9" t="s">
        <v>20</v>
      </c>
      <c r="I35" s="2"/>
    </row>
    <row r="36" spans="1:9" ht="16.5" customHeight="1">
      <c r="A36" s="80" t="s">
        <v>35</v>
      </c>
      <c r="B36" s="81"/>
      <c r="C36" s="88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9"/>
      <c r="E36" s="8" t="s">
        <v>21</v>
      </c>
      <c r="F36" s="66">
        <f>F35*1.1-F35</f>
        <v>82900.000000000116</v>
      </c>
      <c r="G36" s="67"/>
      <c r="H36" s="10"/>
      <c r="I36" s="2"/>
    </row>
    <row r="37" spans="1:9" ht="17.25" customHeight="1">
      <c r="A37" s="80" t="s">
        <v>31</v>
      </c>
      <c r="B37" s="81"/>
      <c r="C37" s="38"/>
      <c r="D37" s="39"/>
      <c r="E37" s="8" t="s">
        <v>30</v>
      </c>
      <c r="F37" s="78" t="s">
        <v>63</v>
      </c>
      <c r="G37" s="79"/>
      <c r="H37" s="32"/>
      <c r="I37" s="2"/>
    </row>
    <row r="38" spans="1:9" ht="19.5" customHeight="1">
      <c r="A38" s="34" t="s">
        <v>32</v>
      </c>
      <c r="B38" s="35"/>
      <c r="C38" s="40">
        <f>SUM(C35:C36)-C37</f>
        <v>0</v>
      </c>
      <c r="D38" s="41"/>
      <c r="E38" s="25" t="s">
        <v>31</v>
      </c>
      <c r="F38" s="70"/>
      <c r="G38" s="71"/>
      <c r="H38" s="72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9">
        <f>IF(F37="현금(이체X)",F35,IF(F37="카드",ROUND(Sheet2!B5,-4),IF(F37="이체 및 현금영수증",F35+F35*10%,IF(F37="이체 및 세금계산서",F35+F35*10%,IF(F37="이체 및 세금계산서",F35+F35*10%,)))))-F38</f>
        <v>911900</v>
      </c>
      <c r="G39" s="69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7" t="s">
        <v>59</v>
      </c>
      <c r="F1" s="27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3" t="s">
        <v>40</v>
      </c>
    </row>
    <row r="4" spans="1:6">
      <c r="A4" t="s">
        <v>29</v>
      </c>
      <c r="B4" s="11">
        <f>Sheet1!F35-(Sheet1!C35)</f>
        <v>829000</v>
      </c>
    </row>
    <row r="5" spans="1:6">
      <c r="A5" t="s">
        <v>43</v>
      </c>
      <c r="B5">
        <f>B4*1.13</f>
        <v>936769.99999999988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2020-11-11T05:42:54Z</cp:lastPrinted>
  <dcterms:created xsi:type="dcterms:W3CDTF">2019-03-28T03:58:09Z</dcterms:created>
  <dcterms:modified xsi:type="dcterms:W3CDTF">2020-11-11T05:46:04Z</dcterms:modified>
</cp:coreProperties>
</file>