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lcom\OneDrive\"/>
    </mc:Choice>
  </mc:AlternateContent>
  <xr:revisionPtr revIDLastSave="20" documentId="8_{BF43B900-2C25-41B0-8798-87DF1EB5CD6E}" xr6:coauthVersionLast="45" xr6:coauthVersionMax="45" xr10:uidLastSave="{60A1C793-07C2-47CC-A029-3B85C1DA0768}"/>
  <bookViews>
    <workbookView xWindow="4200" yWindow="2115" windowWidth="17970" windowHeight="9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A26" i="1" l="1"/>
  <c r="B37" i="1" l="1"/>
  <c r="B34" i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<sst xmlns="http://schemas.openxmlformats.org/spreadsheetml/2006/main" count="82" uniqueCount="72">
  <si>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</si>
  <si>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</si>
  <si>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</si>
  <si>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</si>
  <si>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</si>
  <si>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</si>
  <si>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</si>
  <si>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</si>
  <si>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</si>
  <si>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</si>
  <si>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</si>
  <si>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</si>
  <si>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</si>
  <si>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</si>
  <si>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</si>
  <si>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</si>
  <si>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</si>
  <si>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</si>
  <si>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</si>
  <si>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</si>
  <si>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</si>
  <si>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</si>
  <si>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</si>
  <si>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</si>
  <si>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</si>
  <si>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</si>
  <si>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</si>
  <si>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</si>
  <si>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</si>
  <si>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</si>
  <si>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</si>
  <si>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</si>
  <si>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</si>
  <si>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</si>
  <si>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</si>
  <si>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</si>
  <si>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</si>
  <si>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</si>
  <si>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</si>
  <si>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</si>
  <si>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</si>
  <si>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</si>
  <si>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</si>
  <si>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</si>
  <si>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</si>
  <si>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</si>
  <si>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</si>
  <si>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</si>
  <si>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</si>
  <si>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</si>
  <si>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</si>
  <si>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</si>
  <si>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</si>
  <si>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</si>
  <si>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잘만 CNPS9X OPTIMA WHITE LED</t>
    <phoneticPr fontId="1" type="noConversion"/>
  </si>
  <si>
    <t>삼성전자 DDR4 8G PC4-21300(정품)</t>
    <phoneticPr fontId="1" type="noConversion"/>
  </si>
  <si>
    <t>이엠텍 지포스 GTX 1660 SUPER STORM X Dual OC D6 6GB</t>
    <phoneticPr fontId="1" type="noConversion"/>
  </si>
  <si>
    <t>삼성전자 970 EVO Plus M.2 2280(250GB)</t>
    <phoneticPr fontId="1" type="noConversion"/>
  </si>
  <si>
    <t>Seagate 2TB BarraCuda ST2000DM008 (SATA3/7200/256M)</t>
    <phoneticPr fontId="1" type="noConversion"/>
  </si>
  <si>
    <t>/</t>
    <phoneticPr fontId="1" type="noConversion"/>
  </si>
  <si>
    <t>ABKO NCORE 식스팬 풀 아크릴 LUNAR</t>
    <phoneticPr fontId="1" type="noConversion"/>
  </si>
  <si>
    <t>마이크로닉스 Classic II 600W +12V Single Rail 85+</t>
    <phoneticPr fontId="1" type="noConversion"/>
  </si>
  <si>
    <t>GIGABYTE B450 AORUS M 제이씨현</t>
    <phoneticPr fontId="1" type="noConversion"/>
  </si>
  <si>
    <t>래안텍 EdgeArt Q2775P HDR WQHD 베젤리스 리얼 75 게이밍 무결점</t>
    <phoneticPr fontId="1" type="noConversion"/>
  </si>
  <si>
    <t>마이크로닉스 MANIC G30 RGB 게이밍 마우스(블랙)</t>
    <phoneticPr fontId="1" type="noConversion"/>
  </si>
  <si>
    <t>고객성명(회사명): 문관우</t>
    <phoneticPr fontId="1" type="noConversion"/>
  </si>
  <si>
    <t>전화번호: 010-9009-9665</t>
    <phoneticPr fontId="1" type="noConversion"/>
  </si>
  <si>
    <t>AMD 라이젠 5 3600 (마티스)(멀티팩)</t>
    <phoneticPr fontId="1" type="noConversion"/>
  </si>
  <si>
    <t>Microsoft Windows 10 Home(DSP 64bit 한글)</t>
    <phoneticPr fontId="1" type="noConversion"/>
  </si>
  <si>
    <t>루티스 K801 청축</t>
    <phoneticPr fontId="1" type="noConversion"/>
  </si>
  <si>
    <t>견적일자: 2020년  02 월 18 일</t>
    <phoneticPr fontId="1" type="noConversion"/>
  </si>
  <si>
    <t>납품일자: 2020년  02 월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</si>
</sst>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F37" sqref="F37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65</v>
      </c>
      <c r="B1" s="39" t="s">
        <v>27</v>
      </c>
      <c r="C1" s="46"/>
      <c r="D1" s="47"/>
      <c r="E1" s="47"/>
      <c r="F1" s="48"/>
    </row>
    <row r="2" spans="1:7" ht="22.5" customHeight="1">
      <c r="A2" s="13" t="s">
        <v>66</v>
      </c>
      <c r="B2" s="40"/>
      <c r="C2" s="49"/>
      <c r="D2" s="50"/>
      <c r="E2" s="50"/>
      <c r="F2" s="51"/>
    </row>
    <row r="3" spans="1:7" ht="22.5" customHeight="1">
      <c r="A3" s="13" t="s">
        <v>70</v>
      </c>
      <c r="B3" s="13" t="s">
        <v>71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4" t="s">
        <v>67</v>
      </c>
      <c r="C6" s="3" t="s">
        <v>6</v>
      </c>
      <c r="D6" s="8">
        <v>270000</v>
      </c>
      <c r="E6" s="3">
        <v>1</v>
      </c>
      <c r="F6" s="8">
        <f>D6*E6</f>
        <v>270000</v>
      </c>
      <c r="G6" s="2"/>
    </row>
    <row r="7" spans="1:7" ht="24" customHeight="1">
      <c r="A7" s="44"/>
      <c r="B7" s="14" t="s">
        <v>62</v>
      </c>
      <c r="C7" s="3" t="s">
        <v>7</v>
      </c>
      <c r="D7" s="8">
        <v>125000</v>
      </c>
      <c r="E7" s="3">
        <v>1</v>
      </c>
      <c r="F7" s="8">
        <f t="shared" ref="F7:F20" si="0">D7*E7</f>
        <v>125000</v>
      </c>
      <c r="G7" s="2"/>
    </row>
    <row r="8" spans="1:7">
      <c r="A8" s="44"/>
      <c r="B8" s="14" t="s">
        <v>55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 ht="24">
      <c r="A9" s="44"/>
      <c r="B9" s="14" t="s">
        <v>56</v>
      </c>
      <c r="C9" s="3" t="s">
        <v>9</v>
      </c>
      <c r="D9" s="8">
        <v>320000</v>
      </c>
      <c r="E9" s="3">
        <v>1</v>
      </c>
      <c r="F9" s="8">
        <f t="shared" si="0"/>
        <v>320000</v>
      </c>
      <c r="G9" s="2"/>
    </row>
    <row r="10" spans="1:7" ht="24" customHeight="1">
      <c r="A10" s="44"/>
      <c r="B10" s="14" t="s">
        <v>57</v>
      </c>
      <c r="C10" s="3" t="s">
        <v>10</v>
      </c>
      <c r="D10" s="8">
        <v>110000</v>
      </c>
      <c r="E10" s="3">
        <v>1</v>
      </c>
      <c r="F10" s="8">
        <f t="shared" si="0"/>
        <v>110000</v>
      </c>
      <c r="G10" s="2"/>
    </row>
    <row r="11" spans="1:7" ht="24">
      <c r="A11" s="44"/>
      <c r="B11" s="14" t="s">
        <v>58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4"/>
      <c r="B12" s="14" t="s">
        <v>59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60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 ht="24">
      <c r="A14" s="44"/>
      <c r="B14" s="11" t="s">
        <v>61</v>
      </c>
      <c r="C14" s="3" t="s">
        <v>14</v>
      </c>
      <c r="D14" s="8">
        <v>65000</v>
      </c>
      <c r="E14" s="3">
        <v>1</v>
      </c>
      <c r="F14" s="8">
        <f t="shared" si="0"/>
        <v>65000</v>
      </c>
      <c r="G14" s="2"/>
    </row>
    <row r="15" spans="1:7" ht="24" customHeight="1">
      <c r="A15" s="44"/>
      <c r="B15" s="11" t="s">
        <v>54</v>
      </c>
      <c r="C15" s="3" t="s">
        <v>15</v>
      </c>
      <c r="D15" s="8">
        <v>35000</v>
      </c>
      <c r="E15" s="3">
        <v>1</v>
      </c>
      <c r="F15" s="8">
        <f t="shared" si="0"/>
        <v>35000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28" t="s">
        <v>68</v>
      </c>
      <c r="C19" s="4" t="s">
        <v>37</v>
      </c>
      <c r="D19" s="9">
        <v>150000</v>
      </c>
      <c r="E19" s="4">
        <v>1</v>
      </c>
      <c r="F19" s="8">
        <f t="shared" si="0"/>
        <v>150000</v>
      </c>
      <c r="G19" s="2"/>
    </row>
    <row r="20" spans="1:7" ht="17.25" thickBot="1">
      <c r="A20" s="44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4">
        <f>SUM(F6:F20)</f>
        <v>1340000</v>
      </c>
      <c r="D21" s="64"/>
      <c r="E21" s="12">
        <v>1</v>
      </c>
      <c r="F21" s="55" t="s">
        <v>20</v>
      </c>
      <c r="G21" s="2"/>
    </row>
    <row r="22" spans="1:7" ht="12.75" customHeight="1" thickBot="1">
      <c r="A22" s="44"/>
      <c r="B22" s="37"/>
      <c r="C22" s="64">
        <f>C21*E21</f>
        <v>1340000</v>
      </c>
      <c r="D22" s="64"/>
      <c r="E22" s="64"/>
      <c r="F22" s="56"/>
      <c r="G22" s="2"/>
    </row>
    <row r="23" spans="1:7" ht="12.75" customHeight="1" thickBot="1">
      <c r="A23" s="44"/>
      <c r="B23" s="38"/>
      <c r="C23" s="64"/>
      <c r="D23" s="64"/>
      <c r="E23" s="64"/>
      <c r="F23" s="57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5"/>
      <c r="B25" s="27" t="s">
        <v>63</v>
      </c>
      <c r="C25" s="7" t="s">
        <v>21</v>
      </c>
      <c r="D25" s="8">
        <v>185000</v>
      </c>
      <c r="E25" s="3">
        <v>1</v>
      </c>
      <c r="F25" s="8">
        <f>D25*E25</f>
        <v>185000</v>
      </c>
      <c r="G25" s="2"/>
    </row>
    <row r="26" spans="1:7">
      <c r="A26" s="58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69</v>
      </c>
      <c r="C26" s="3" t="s">
        <v>28</v>
      </c>
      <c r="D26" s="8">
        <v>50000</v>
      </c>
      <c r="E26" s="3">
        <v>1</v>
      </c>
      <c r="F26" s="8">
        <f t="shared" ref="F26:F33" si="1">D26*E26</f>
        <v>50000</v>
      </c>
      <c r="G26" s="2"/>
    </row>
    <row r="27" spans="1:7" ht="24">
      <c r="A27" s="59"/>
      <c r="B27" s="11" t="s">
        <v>64</v>
      </c>
      <c r="C27" s="7" t="s">
        <v>35</v>
      </c>
      <c r="D27" s="8">
        <v>25000</v>
      </c>
      <c r="E27" s="3">
        <v>1</v>
      </c>
      <c r="F27" s="8">
        <f t="shared" si="1"/>
        <v>25000</v>
      </c>
      <c r="G27" s="2"/>
    </row>
    <row r="28" spans="1:7">
      <c r="A28" s="59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59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 hidden="1">
      <c r="A30" s="59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59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9"/>
      <c r="B32" s="10"/>
      <c r="C32" s="7"/>
      <c r="D32" s="8"/>
      <c r="E32" s="3"/>
      <c r="F32" s="8">
        <f t="shared" si="1"/>
        <v>0</v>
      </c>
      <c r="G32" s="2"/>
    </row>
    <row r="33" spans="1:7">
      <c r="A33" s="60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3">
        <f>SUM(F25:F33)</f>
        <v>260000</v>
      </c>
      <c r="D34" s="63"/>
      <c r="E34" s="65"/>
      <c r="F34" s="41" t="s">
        <v>20</v>
      </c>
      <c r="G34" s="2"/>
    </row>
    <row r="35" spans="1:7" ht="14.25" customHeight="1">
      <c r="A35" s="31"/>
      <c r="B35" s="42"/>
      <c r="C35" s="66"/>
      <c r="D35" s="66"/>
      <c r="E35" s="61"/>
      <c r="F35" s="42"/>
      <c r="G35" s="2"/>
    </row>
    <row r="36" spans="1:7" ht="16.5" customHeight="1">
      <c r="A36" s="19" t="s">
        <v>48</v>
      </c>
      <c r="B36" s="25"/>
      <c r="C36" s="17" t="s">
        <v>4</v>
      </c>
      <c r="D36" s="63">
        <f>SUM(C22,C34)</f>
        <v>1600000</v>
      </c>
      <c r="E36" s="63"/>
      <c r="F36" s="18" t="s">
        <v>20</v>
      </c>
      <c r="G36" s="2"/>
    </row>
    <row r="37" spans="1:7" ht="16.5" customHeight="1">
      <c r="A37" s="19" t="s">
        <v>49</v>
      </c>
      <c r="B37" s="26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1">
        <f>D36*1.1-D36</f>
        <v>160000.00000000023</v>
      </c>
      <c r="E37" s="62"/>
      <c r="F37" s="20"/>
      <c r="G37" s="2"/>
    </row>
    <row r="38" spans="1:7" ht="17.25" customHeight="1">
      <c r="A38" s="19" t="s">
        <v>43</v>
      </c>
      <c r="B38" s="25"/>
      <c r="C38" s="17" t="s">
        <v>41</v>
      </c>
      <c r="D38" s="65" t="s">
        <v>53</v>
      </c>
      <c r="E38" s="67"/>
      <c r="F38" s="21"/>
      <c r="G38" s="2"/>
    </row>
    <row r="39" spans="1:7" ht="17.25" customHeight="1">
      <c r="A39" s="29" t="s">
        <v>44</v>
      </c>
      <c r="B39" s="32">
        <f>SUM(B36:B37)-B38</f>
        <v>0</v>
      </c>
      <c r="C39" s="17" t="s">
        <v>43</v>
      </c>
      <c r="D39" s="63"/>
      <c r="E39" s="63"/>
      <c r="F39" s="63"/>
      <c r="G39" s="2"/>
    </row>
    <row r="40" spans="1:7" ht="16.5" customHeight="1">
      <c r="A40" s="29"/>
      <c r="B40" s="33"/>
      <c r="C40" s="17" t="s">
        <v>23</v>
      </c>
      <c r="D40" s="63">
        <f>IF(D38="현금(이체X)",D36,IF(D38="카드",D36+D36*10%,IF(D38="이체 및 현금영수증",D36+D36*10%,IF(D38="이체 및 세금계산서",D36+D36*10%,IF(D38="이체 및 세금계산서",D36+D36*10%,)))))-D39</f>
        <v>1600000</v>
      </c>
      <c r="E40" s="63"/>
      <c r="F40" s="22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4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3">
        <f>Sheet1!D36-(Sheet1!B36/1.1)</f>
        <v>1600000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2019-12-29T08:22:57Z</cp:lastPrinted>
  <dcterms:created xsi:type="dcterms:W3CDTF">2019-03-28T03:58:09Z</dcterms:created>
  <dcterms:modified xsi:type="dcterms:W3CDTF">2020-02-18T03:59:28Z</dcterms:modified>
</cp:coreProperties>
</file>