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2" documentId="8_{99C4C4D7-8681-4663-9BE7-BE551A65DCB5}" xr6:coauthVersionLast="47" xr6:coauthVersionMax="47" xr10:uidLastSave="{9B2E5BF6-868E-49C4-BEC0-34218D896244}"/>
  <bookViews>
    <workbookView xWindow="3840" yWindow="0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<sst xmlns="http://schemas.openxmlformats.org/spreadsheetml/2006/main" count="105" uniqueCount="93">
  <si>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</si>
  <si>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</si>
  <si>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</si>
  <si>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</si>
  <si>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</si>
  <si>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</si>
  <si>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</si>
  <si>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</si>
  <si>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</si>
  <si>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</si>
  <si>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</si>
  <si>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</si>
  <si>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</si>
  <si>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</si>
  <si>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</si>
  <si>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</si>
  <si>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</si>
  <si>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</si>
  <si>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</si>
  <si>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</si>
  <si>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</si>
  <si>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</si>
  <si>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</si>
  <si>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</si>
  <si>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</si>
  <si>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</si>
  <si>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</si>
  <si>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</si>
  <si>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</si>
  <si>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</si>
  <si>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</si>
  <si>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</si>
  <si>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</si>
  <si>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</si>
  <si>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</si>
  <si>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</si>
  <si>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</si>
  <si>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</si>
  <si>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</si>
  <si>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</si>
  <si>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</si>
  <si>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</si>
  <si>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</si>
  <si>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</si>
  <si>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</si>
  <si>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</si>
  <si>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</si>
  <si>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</si>
  <si>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</si>
  <si>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</si>
  <si>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</si>
  <si>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</si>
  <si>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</si>
  <si>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</si>
  <si>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</si>
  <si>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</si>
  <si>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</si>
  <si>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</si>
  <si>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</si>
  <si>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</si>
  <si>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</si>
  <si>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</si>
  <si>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</si>
  <si>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</si>
  <si>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</si>
  <si>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</si>
  <si>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</si>
  <si>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</si>
  <si>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</si>
  <si>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</si>
  <si>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</si>
  <si>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</si>
  <si>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</si>
  <si>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</si>
  <si>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</si>
  <si>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</si>
  <si>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 xml:space="preserve"> 컬러풀 엔비디아 지포스 RTX4060 토마호크 8GB</t>
    <phoneticPr fontId="1" type="noConversion"/>
  </si>
  <si>
    <t>쿨러마스터 MWE 700 BRONZE V2 정격지원</t>
    <phoneticPr fontId="1" type="noConversion"/>
  </si>
  <si>
    <t xml:space="preserve">게임용은 기본쿨러로 발열못잡아줘요~ 사제쿨러추천!! </t>
    <phoneticPr fontId="1" type="noConversion"/>
  </si>
  <si>
    <t>인텔 코어i5-12세대 12400F 6코어12쓰레드</t>
    <phoneticPr fontId="1" type="noConversion"/>
  </si>
  <si>
    <t xml:space="preserve">MSI PRO H610M-E DDR4 </t>
    <phoneticPr fontId="1" type="noConversion"/>
  </si>
  <si>
    <t>삼성전자 DDR4-3200 (16GB)</t>
    <phoneticPr fontId="1" type="noConversion"/>
  </si>
  <si>
    <t>NVME 512GB 일반 대비 5배이상 빠릅니다</t>
    <phoneticPr fontId="1" type="noConversion"/>
  </si>
  <si>
    <t>앱코 NCORE 커넬 강화유리 블랙</t>
    <phoneticPr fontId="1" type="noConversion"/>
  </si>
  <si>
    <t>중고매입</t>
    <phoneticPr fontId="1" type="noConversion"/>
  </si>
  <si>
    <t>i5 7세대 매입조건부 +메인보드+기존메모리</t>
    <phoneticPr fontId="1" type="noConversion"/>
  </si>
  <si>
    <t>알텍 게이밍 블랙 적축</t>
    <phoneticPr fontId="1" type="noConversion"/>
  </si>
  <si>
    <t>키보드</t>
    <phoneticPr fontId="1" type="noConversion"/>
  </si>
  <si>
    <t>로지텍 2세대 블랙 정품박스</t>
    <phoneticPr fontId="1" type="noConversion"/>
  </si>
  <si>
    <t>브리츠 R9 사운드바</t>
    <phoneticPr fontId="1" type="noConversion"/>
  </si>
  <si>
    <t>마우스</t>
    <phoneticPr fontId="1" type="noConversion"/>
  </si>
  <si>
    <t>스피커</t>
    <phoneticPr fontId="1" type="noConversion"/>
  </si>
  <si>
    <t>노원준 (방이동)전화문의 FC24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</si>
</sst>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8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92</v>
      </c>
      <c r="C1" s="38" t="s">
        <v>69</v>
      </c>
      <c r="D1" s="39"/>
      <c r="E1" s="111"/>
      <c r="F1" s="112"/>
      <c r="G1" s="112"/>
      <c r="H1" s="113"/>
    </row>
    <row r="2" spans="1:9" ht="22.5" customHeight="1">
      <c r="A2" s="15" t="s">
        <v>38</v>
      </c>
      <c r="B2" s="29">
        <v>1082727758</v>
      </c>
      <c r="C2" s="40"/>
      <c r="D2" s="41"/>
      <c r="E2" s="114"/>
      <c r="F2" s="36"/>
      <c r="G2" s="36"/>
      <c r="H2" s="115"/>
    </row>
    <row r="3" spans="1:9" ht="22.5" customHeight="1">
      <c r="A3" s="15" t="s">
        <v>39</v>
      </c>
      <c r="B3" s="16">
        <f ca="1">TODAY()</f>
        <v>45201</v>
      </c>
      <c r="C3" s="15" t="s">
        <v>40</v>
      </c>
      <c r="D3" s="18"/>
      <c r="E3" s="114"/>
      <c r="F3" s="36"/>
      <c r="G3" s="36"/>
      <c r="H3" s="115"/>
    </row>
    <row r="4" spans="1:9" ht="22.5" customHeight="1">
      <c r="A4" s="14" t="s">
        <v>37</v>
      </c>
      <c r="B4" s="44"/>
      <c r="C4" s="44"/>
      <c r="D4" s="45"/>
      <c r="E4" s="116"/>
      <c r="F4" s="117"/>
      <c r="G4" s="117"/>
      <c r="H4" s="118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68</v>
      </c>
      <c r="B6" s="69"/>
      <c r="C6" s="55" t="s">
        <v>79</v>
      </c>
      <c r="D6" s="56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70"/>
      <c r="B7" s="71"/>
      <c r="C7" s="131" t="s">
        <v>78</v>
      </c>
      <c r="D7" s="133"/>
      <c r="E7" s="22" t="s">
        <v>13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0"/>
      <c r="B8" s="71"/>
      <c r="C8" s="122" t="s">
        <v>80</v>
      </c>
      <c r="D8" s="123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0"/>
      <c r="B9" s="71"/>
      <c r="C9" s="55" t="s">
        <v>81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70"/>
      <c r="B10" s="71"/>
      <c r="C10" s="55" t="s">
        <v>76</v>
      </c>
      <c r="D10" s="56"/>
      <c r="E10" s="3" t="s">
        <v>9</v>
      </c>
      <c r="F10" s="6">
        <v>430000</v>
      </c>
      <c r="G10" s="3">
        <v>1</v>
      </c>
      <c r="H10" s="6">
        <f t="shared" si="0"/>
        <v>430000</v>
      </c>
      <c r="I10" s="2"/>
    </row>
    <row r="11" spans="1:9" ht="24" customHeight="1">
      <c r="A11" s="70"/>
      <c r="B11" s="71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131" t="s">
        <v>82</v>
      </c>
      <c r="D12" s="132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>
      <c r="A13" s="70"/>
      <c r="B13" s="71"/>
      <c r="C13" s="49"/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83</v>
      </c>
      <c r="D14" s="50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0"/>
      <c r="B15" s="71"/>
      <c r="C15" s="49" t="s">
        <v>77</v>
      </c>
      <c r="D15" s="50"/>
      <c r="E15" s="3" t="s">
        <v>12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70"/>
      <c r="B16" s="71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59" t="s">
        <v>67</v>
      </c>
      <c r="D17" s="60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0"/>
      <c r="B18" s="71"/>
      <c r="C18" s="78" t="s">
        <v>66</v>
      </c>
      <c r="D18" s="60"/>
      <c r="E18" s="4" t="s">
        <v>22</v>
      </c>
      <c r="F18" s="7">
        <v>0</v>
      </c>
      <c r="G18" s="4">
        <v>1</v>
      </c>
      <c r="H18" s="6"/>
      <c r="I18" s="2"/>
    </row>
    <row r="19" spans="1:9">
      <c r="A19" s="70"/>
      <c r="B19" s="71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0"/>
      <c r="B20" s="71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2" t="s">
        <v>75</v>
      </c>
      <c r="B21" s="73"/>
      <c r="C21" s="46" t="s">
        <v>15</v>
      </c>
      <c r="D21" s="46"/>
      <c r="E21" s="61">
        <f>SUM(H6:H20)</f>
        <v>1044000</v>
      </c>
      <c r="F21" s="61"/>
      <c r="G21" s="24">
        <v>1</v>
      </c>
      <c r="H21" s="121" t="s">
        <v>17</v>
      </c>
      <c r="I21" s="2"/>
    </row>
    <row r="22" spans="1:9" ht="12.75" customHeight="1">
      <c r="A22" s="74"/>
      <c r="B22" s="75"/>
      <c r="C22" s="46"/>
      <c r="D22" s="46"/>
      <c r="E22" s="61">
        <f>E21*G21</f>
        <v>1044000</v>
      </c>
      <c r="F22" s="61"/>
      <c r="G22" s="61"/>
      <c r="H22" s="121"/>
      <c r="I22" s="2"/>
    </row>
    <row r="23" spans="1:9" ht="12.75" customHeight="1">
      <c r="A23" s="74"/>
      <c r="B23" s="75"/>
      <c r="C23" s="46"/>
      <c r="D23" s="46"/>
      <c r="E23" s="61"/>
      <c r="F23" s="61"/>
      <c r="G23" s="61"/>
      <c r="H23" s="121"/>
      <c r="I23" s="2"/>
    </row>
    <row r="24" spans="1:9" ht="17.25" customHeight="1">
      <c r="A24" s="74"/>
      <c r="B24" s="75"/>
      <c r="C24" s="89" t="s">
        <v>20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6"/>
      <c r="B25" s="77"/>
      <c r="C25" s="49" t="s">
        <v>85</v>
      </c>
      <c r="D25" s="50"/>
      <c r="E25" s="5" t="s">
        <v>84</v>
      </c>
      <c r="F25" s="6">
        <v>44000</v>
      </c>
      <c r="G25" s="3">
        <v>-1</v>
      </c>
      <c r="H25" s="6">
        <f>F25*G25</f>
        <v>-44000</v>
      </c>
      <c r="I25" s="2"/>
    </row>
    <row r="26" spans="1:9" ht="25.15" customHeight="1">
      <c r="A26" s="94" t="s">
        <v>64</v>
      </c>
      <c r="B26" s="95"/>
      <c r="C26" s="91" t="s">
        <v>86</v>
      </c>
      <c r="D26" s="50"/>
      <c r="E26" s="5" t="s">
        <v>87</v>
      </c>
      <c r="F26" s="6">
        <v>35000</v>
      </c>
      <c r="G26" s="3">
        <v>1</v>
      </c>
      <c r="H26" s="6">
        <f>F26*G26</f>
        <v>35000</v>
      </c>
      <c r="I26" s="2"/>
    </row>
    <row r="27" spans="1:9">
      <c r="A27" s="96"/>
      <c r="B27" s="97"/>
      <c r="C27" s="91" t="s">
        <v>88</v>
      </c>
      <c r="D27" s="50"/>
      <c r="E27" s="5" t="s">
        <v>90</v>
      </c>
      <c r="F27" s="6">
        <v>25000</v>
      </c>
      <c r="G27" s="3">
        <v>1</v>
      </c>
      <c r="H27" s="6">
        <f t="shared" ref="H27:H33" si="1">F27*G27</f>
        <v>25000</v>
      </c>
      <c r="I27" s="2"/>
    </row>
    <row r="28" spans="1:9">
      <c r="A28" s="96"/>
      <c r="B28" s="97"/>
      <c r="C28" s="66" t="s">
        <v>89</v>
      </c>
      <c r="D28" s="67"/>
      <c r="E28" s="5" t="s">
        <v>91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96"/>
      <c r="B29" s="97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6"/>
      <c r="B30" s="97"/>
      <c r="C30" s="66"/>
      <c r="D30" s="67"/>
      <c r="E30" s="5"/>
      <c r="F30" s="6"/>
      <c r="G30" s="3"/>
      <c r="H30" s="6">
        <f t="shared" si="1"/>
        <v>0</v>
      </c>
      <c r="I30" s="2"/>
    </row>
    <row r="31" spans="1:9">
      <c r="A31" s="96"/>
      <c r="B31" s="97"/>
      <c r="C31" s="66"/>
      <c r="D31" s="6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6"/>
      <c r="B32" s="97"/>
      <c r="C32" s="66"/>
      <c r="D32" s="67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8"/>
      <c r="B33" s="99"/>
      <c r="C33" s="66"/>
      <c r="D33" s="67"/>
      <c r="E33" s="5"/>
      <c r="F33" s="6"/>
      <c r="G33" s="3"/>
      <c r="H33" s="6">
        <f t="shared" si="1"/>
        <v>0</v>
      </c>
      <c r="I33" s="2"/>
    </row>
    <row r="34" spans="1:9" ht="13.5" customHeight="1">
      <c r="A34" s="100" t="s">
        <v>28</v>
      </c>
      <c r="B34" s="101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2">
        <f>SUM(H25:H33)</f>
        <v>36000</v>
      </c>
      <c r="F34" s="63"/>
      <c r="G34" s="63"/>
      <c r="H34" s="119" t="s">
        <v>17</v>
      </c>
      <c r="I34" s="2"/>
    </row>
    <row r="35" spans="1:9" ht="14.25" customHeight="1">
      <c r="A35" s="102"/>
      <c r="B35" s="103"/>
      <c r="C35" s="87"/>
      <c r="D35" s="88"/>
      <c r="E35" s="64"/>
      <c r="F35" s="65"/>
      <c r="G35" s="65"/>
      <c r="H35" s="120"/>
      <c r="I35" s="2"/>
    </row>
    <row r="36" spans="1:9" ht="16.5" customHeight="1">
      <c r="A36" s="92" t="s">
        <v>31</v>
      </c>
      <c r="B36" s="93"/>
      <c r="C36" s="83" t="b">
        <f>IF(F38="카드+현금",Sheet3!C11,IF(F38="현금+카드",Sheet3!C4))</f>
        <v>0</v>
      </c>
      <c r="D36" s="84"/>
      <c r="E36" s="8" t="s">
        <v>4</v>
      </c>
      <c r="F36" s="126">
        <f>SUM(E22,E34)</f>
        <v>1080000</v>
      </c>
      <c r="G36" s="126"/>
      <c r="H36" s="9" t="s">
        <v>17</v>
      </c>
      <c r="I36" s="2"/>
    </row>
    <row r="37" spans="1:9" ht="16.5" customHeight="1">
      <c r="A37" s="92" t="s">
        <v>30</v>
      </c>
      <c r="B37" s="93"/>
      <c r="C37" s="81" t="b">
        <f>IF(F38="카드+현금",Sheet3!C9,IF(F38="현금+카드",Sheet3!C6))</f>
        <v>0</v>
      </c>
      <c r="D37" s="82"/>
      <c r="E37" s="8" t="s">
        <v>18</v>
      </c>
      <c r="F37" s="124">
        <f>F36*1.1-F36</f>
        <v>108000</v>
      </c>
      <c r="G37" s="125"/>
      <c r="H37" s="10"/>
      <c r="I37" s="2"/>
    </row>
    <row r="38" spans="1:9" ht="17.25" customHeight="1">
      <c r="A38" s="92" t="s">
        <v>26</v>
      </c>
      <c r="B38" s="93"/>
      <c r="C38" s="105"/>
      <c r="D38" s="106"/>
      <c r="E38" s="8" t="s">
        <v>25</v>
      </c>
      <c r="F38" s="79" t="s">
        <v>65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0" t="s">
        <v>27</v>
      </c>
      <c r="B39" s="101"/>
      <c r="C39" s="107">
        <f>SUM(C36:C37)-C38</f>
        <v>0</v>
      </c>
      <c r="D39" s="108"/>
      <c r="E39" s="21" t="s">
        <v>74</v>
      </c>
      <c r="F39" s="128"/>
      <c r="G39" s="129"/>
      <c r="H39" s="130"/>
      <c r="I39" s="2"/>
    </row>
    <row r="40" spans="1:9" ht="20.25" customHeight="1">
      <c r="A40" s="102"/>
      <c r="B40" s="103"/>
      <c r="C40" s="109"/>
      <c r="D40" s="110"/>
      <c r="E40" s="25" t="s">
        <v>19</v>
      </c>
      <c r="F40" s="127">
        <f>IF(F38="현금(이체X)",F36,IF(F38="웹결제",ROUND(Sheet2!B7,-4),IF(F38="이체 및 현금영수증",F36+F36*10%,IF(F38="이체 및 세금계산서",F36+F36*10%,IF(F38="이체 및 세금계산서",F36+F36*10%,)))))-F39</f>
        <v>1188000</v>
      </c>
      <c r="G40" s="127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4" t="s">
        <v>45</v>
      </c>
      <c r="F42" s="104"/>
      <c r="G42" s="104"/>
      <c r="H42" s="104"/>
      <c r="I42" s="2"/>
    </row>
    <row r="43" spans="1:9">
      <c r="A43" s="36"/>
      <c r="B43" s="36"/>
      <c r="C43" s="2"/>
      <c r="D43" s="2"/>
      <c r="E43" s="104"/>
      <c r="F43" s="104"/>
      <c r="G43" s="104"/>
      <c r="H43" s="104"/>
      <c r="I43" s="2"/>
    </row>
    <row r="44" spans="1:9">
      <c r="C44" s="2"/>
      <c r="D44" s="2"/>
      <c r="E44" s="104"/>
      <c r="F44" s="104"/>
      <c r="G44" s="104"/>
      <c r="H44" s="104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1080000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638000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1080000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1080000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1080000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2023-10-02T05:50:14Z</cp:lastPrinted>
  <dcterms:created xsi:type="dcterms:W3CDTF">2019-03-28T03:58:09Z</dcterms:created>
  <dcterms:modified xsi:type="dcterms:W3CDTF">2023-10-02T08:37:14Z</dcterms:modified>
</cp:coreProperties>
</file>