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0ED00ACD-30CF-4C61-B363-5A68005A656B}" xr6:coauthVersionLast="47" xr6:coauthVersionMax="47" xr10:uidLastSave="{66CF5106-4BA8-40C3-BA33-E26703325E1F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<sst xmlns="http://schemas.openxmlformats.org/spreadsheetml/2006/main" count="89" uniqueCount="79">
  <si>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</si>
  <si>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</si>
  <si>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</si>
  <si>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</si>
  <si>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</si>
  <si>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</si>
  <si>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</si>
  <si>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</si>
  <si>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</si>
  <si>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</si>
  <si>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</si>
  <si>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</si>
  <si>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</si>
  <si>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</si>
  <si>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</si>
  <si>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</si>
  <si>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</si>
  <si>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</si>
  <si>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</si>
  <si>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</si>
  <si>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</si>
  <si>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</si>
  <si>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</si>
  <si>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</si>
  <si>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</si>
  <si>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</si>
  <si>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</si>
  <si>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</si>
  <si>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</si>
  <si>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</si>
  <si>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</si>
  <si>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</si>
  <si>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</si>
  <si>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</si>
  <si>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</si>
  <si>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</si>
  <si>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</si>
  <si>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</si>
  <si>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</si>
  <si>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</si>
  <si>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</si>
  <si>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</si>
  <si>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</si>
  <si>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</si>
  <si>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</si>
  <si>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</si>
  <si>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</si>
  <si>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</si>
  <si>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</si>
  <si>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</si>
  <si>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</si>
  <si>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</si>
  <si>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</si>
  <si>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</si>
  <si>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</si>
  <si>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</si>
  <si>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</si>
  <si>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</si>
  <si>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</si>
  <si>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</si>
  <si>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</si>
  <si>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</si>
  <si>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</si>
  <si>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코어i7-12세대 12700F (엘더레이크) (정품)</t>
    <phoneticPr fontId="1" type="noConversion"/>
  </si>
  <si>
    <t>Thermalright Peerless Assassin 120 SE 서린</t>
    <phoneticPr fontId="1" type="noConversion"/>
  </si>
  <si>
    <t>MSI MAG B660M 박격포</t>
    <phoneticPr fontId="1" type="noConversion"/>
  </si>
  <si>
    <t>삼성전자 DDR5-4800 (16GB)</t>
    <phoneticPr fontId="1" type="noConversion"/>
  </si>
  <si>
    <t>MSI 지포스 RTX 3070 Ti 게이밍 X 트리오 D6X 8GB 트라이프로져2</t>
    <phoneticPr fontId="1" type="noConversion"/>
  </si>
  <si>
    <t>삼성전자 PM9A1 M.2 NVMe 병행수입 (1TB)</t>
    <phoneticPr fontId="1" type="noConversion"/>
  </si>
  <si>
    <t>Seagate BarraCuda 7200/256M (ST2000DM008, 2TB)</t>
    <phoneticPr fontId="1" type="noConversion"/>
  </si>
  <si>
    <t>darkFlash DK1000 MESH 강화유리 (화이트)</t>
    <phoneticPr fontId="1" type="noConversion"/>
  </si>
  <si>
    <t>시소닉 A12 STANDARD 230V EU SSR-700RA LLC</t>
    <phoneticPr fontId="1" type="noConversion"/>
  </si>
  <si>
    <t>이체 및 현금영수증</t>
  </si>
  <si>
    <t>남병민</t>
    <phoneticPr fontId="1" type="noConversion"/>
  </si>
  <si>
    <t>010-7687-0111</t>
    <phoneticPr fontId="1" type="noConversion"/>
  </si>
  <si>
    <t>LG전자 울트라기어 32GN650</t>
    <phoneticPr fontId="1" type="noConversion"/>
  </si>
  <si>
    <t>모니터</t>
    <phoneticPr fontId="1" type="noConversion"/>
  </si>
  <si>
    <t>멀티탭</t>
    <phoneticPr fontId="1" type="noConversion"/>
  </si>
  <si>
    <t>5구1.5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</si>
</sst>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12" sqref="E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73</v>
      </c>
      <c r="C1" s="107" t="s">
        <v>59</v>
      </c>
      <c r="D1" s="108"/>
      <c r="E1" s="41"/>
      <c r="F1" s="42"/>
      <c r="G1" s="42"/>
      <c r="H1" s="43"/>
    </row>
    <row r="2" spans="1:9" ht="22.5" customHeight="1">
      <c r="A2" s="15" t="s">
        <v>40</v>
      </c>
      <c r="B2" s="29" t="s">
        <v>74</v>
      </c>
      <c r="C2" s="109"/>
      <c r="D2" s="110"/>
      <c r="E2" s="44"/>
      <c r="F2" s="45"/>
      <c r="G2" s="45"/>
      <c r="H2" s="46"/>
    </row>
    <row r="3" spans="1:9" ht="22.5" customHeight="1">
      <c r="A3" s="15" t="s">
        <v>41</v>
      </c>
      <c r="B3" s="16">
        <f ca="1">TODAY()</f>
        <v>44828</v>
      </c>
      <c r="C3" s="15" t="s">
        <v>42</v>
      </c>
      <c r="D3" s="18">
        <v>44828</v>
      </c>
      <c r="E3" s="44"/>
      <c r="F3" s="45"/>
      <c r="G3" s="45"/>
      <c r="H3" s="46"/>
    </row>
    <row r="4" spans="1:9" ht="22.5" customHeight="1">
      <c r="A4" s="14" t="s">
        <v>39</v>
      </c>
      <c r="B4" s="111"/>
      <c r="C4" s="111"/>
      <c r="D4" s="112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53</v>
      </c>
      <c r="B6" s="97"/>
      <c r="C6" s="55" t="s">
        <v>63</v>
      </c>
      <c r="D6" s="56"/>
      <c r="E6" s="3" t="s">
        <v>6</v>
      </c>
      <c r="F6" s="6">
        <v>509000</v>
      </c>
      <c r="G6" s="3">
        <v>1</v>
      </c>
      <c r="H6" s="6">
        <f>F6*G6</f>
        <v>509000</v>
      </c>
      <c r="I6" s="2"/>
    </row>
    <row r="7" spans="1:9" ht="24" customHeight="1">
      <c r="A7" s="98"/>
      <c r="B7" s="99"/>
      <c r="C7" s="55" t="s">
        <v>64</v>
      </c>
      <c r="D7" s="56"/>
      <c r="E7" s="22" t="s">
        <v>13</v>
      </c>
      <c r="F7" s="6">
        <v>47000</v>
      </c>
      <c r="G7" s="3">
        <v>1</v>
      </c>
      <c r="H7" s="6">
        <f t="shared" ref="H7:H19" si="0">F7*G7</f>
        <v>47000</v>
      </c>
      <c r="I7" s="2"/>
    </row>
    <row r="8" spans="1:9" ht="25.5" customHeight="1">
      <c r="A8" s="98"/>
      <c r="B8" s="99"/>
      <c r="C8" s="57" t="s">
        <v>65</v>
      </c>
      <c r="D8" s="58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98"/>
      <c r="B9" s="99"/>
      <c r="C9" s="55" t="s">
        <v>66</v>
      </c>
      <c r="D9" s="56"/>
      <c r="E9" s="3" t="s">
        <v>8</v>
      </c>
      <c r="F9" s="6">
        <v>99000</v>
      </c>
      <c r="G9" s="3">
        <v>2</v>
      </c>
      <c r="H9" s="6">
        <f t="shared" si="0"/>
        <v>198000</v>
      </c>
      <c r="I9" s="2"/>
    </row>
    <row r="10" spans="1:9" ht="24" customHeight="1">
      <c r="A10" s="98"/>
      <c r="B10" s="99"/>
      <c r="C10" s="55" t="s">
        <v>67</v>
      </c>
      <c r="D10" s="56"/>
      <c r="E10" s="3" t="s">
        <v>9</v>
      </c>
      <c r="F10" s="6">
        <v>870000</v>
      </c>
      <c r="G10" s="3">
        <v>1</v>
      </c>
      <c r="H10" s="6">
        <f t="shared" si="0"/>
        <v>870000</v>
      </c>
      <c r="I10" s="2"/>
    </row>
    <row r="11" spans="1:9" ht="24" customHeight="1">
      <c r="A11" s="98"/>
      <c r="B11" s="99"/>
      <c r="C11" s="120"/>
      <c r="D11" s="12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98"/>
      <c r="B12" s="99"/>
      <c r="C12" s="122" t="s">
        <v>68</v>
      </c>
      <c r="D12" s="56"/>
      <c r="E12" s="3" t="s">
        <v>10</v>
      </c>
      <c r="F12" s="6">
        <v>149000</v>
      </c>
      <c r="G12" s="3">
        <v>1</v>
      </c>
      <c r="H12" s="6">
        <f t="shared" si="0"/>
        <v>149000</v>
      </c>
      <c r="I12" s="2"/>
    </row>
    <row r="13" spans="1:9" ht="24" customHeight="1">
      <c r="A13" s="98"/>
      <c r="B13" s="99"/>
      <c r="C13" s="86" t="s">
        <v>69</v>
      </c>
      <c r="D13" s="87"/>
      <c r="E13" s="3" t="s">
        <v>55</v>
      </c>
      <c r="F13" s="6">
        <v>67000</v>
      </c>
      <c r="G13" s="3">
        <v>1</v>
      </c>
      <c r="H13" s="6">
        <f t="shared" si="0"/>
        <v>67000</v>
      </c>
      <c r="I13" s="2"/>
    </row>
    <row r="14" spans="1:9" ht="29.25" customHeight="1">
      <c r="A14" s="98"/>
      <c r="B14" s="99"/>
      <c r="C14" s="86" t="s">
        <v>70</v>
      </c>
      <c r="D14" s="87"/>
      <c r="E14" s="3" t="s">
        <v>11</v>
      </c>
      <c r="F14" s="6">
        <v>68000</v>
      </c>
      <c r="G14" s="3">
        <v>1</v>
      </c>
      <c r="H14" s="6">
        <f t="shared" si="0"/>
        <v>68000</v>
      </c>
      <c r="I14" s="2"/>
    </row>
    <row r="15" spans="1:9" ht="24" customHeight="1">
      <c r="A15" s="98"/>
      <c r="B15" s="99"/>
      <c r="C15" s="86" t="s">
        <v>71</v>
      </c>
      <c r="D15" s="87"/>
      <c r="E15" s="3" t="s">
        <v>12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98"/>
      <c r="B16" s="99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61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4"/>
      <c r="D19" s="115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54</v>
      </c>
      <c r="B20" s="101"/>
      <c r="C20" s="113" t="s">
        <v>16</v>
      </c>
      <c r="D20" s="113"/>
      <c r="E20" s="91">
        <f>SUM(H6:H19)</f>
        <v>2280000</v>
      </c>
      <c r="F20" s="91"/>
      <c r="G20" s="24">
        <v>1</v>
      </c>
      <c r="H20" s="52" t="s">
        <v>18</v>
      </c>
      <c r="I20" s="2"/>
    </row>
    <row r="21" spans="1:9" ht="12.75" customHeight="1">
      <c r="A21" s="102"/>
      <c r="B21" s="103"/>
      <c r="C21" s="113"/>
      <c r="D21" s="113"/>
      <c r="E21" s="91">
        <f>E20*G20</f>
        <v>2280000</v>
      </c>
      <c r="F21" s="91"/>
      <c r="G21" s="91"/>
      <c r="H21" s="52"/>
      <c r="I21" s="2"/>
    </row>
    <row r="22" spans="1:9" ht="12.75" customHeight="1">
      <c r="A22" s="102"/>
      <c r="B22" s="103"/>
      <c r="C22" s="113"/>
      <c r="D22" s="113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4"/>
      <c r="B24" s="105"/>
      <c r="C24" s="86" t="s">
        <v>75</v>
      </c>
      <c r="D24" s="87"/>
      <c r="E24" s="5" t="s">
        <v>76</v>
      </c>
      <c r="F24" s="6">
        <v>430000</v>
      </c>
      <c r="G24" s="3">
        <v>1</v>
      </c>
      <c r="H24" s="6">
        <f>F24*G24</f>
        <v>430000</v>
      </c>
      <c r="I24" s="2"/>
    </row>
    <row r="25" spans="1:9" ht="25.15" customHeight="1">
      <c r="A25" s="68"/>
      <c r="B25" s="69"/>
      <c r="C25" s="88" t="s">
        <v>78</v>
      </c>
      <c r="D25" s="87"/>
      <c r="E25" s="5" t="s">
        <v>77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0"/>
      <c r="B26" s="71"/>
      <c r="C26" s="88"/>
      <c r="D26" s="87"/>
      <c r="E26" s="5"/>
      <c r="F26" s="6"/>
      <c r="G26" s="3"/>
      <c r="H26" s="6">
        <f t="shared" ref="H26:H32" si="1">F26*G26</f>
        <v>0</v>
      </c>
      <c r="I26" s="2"/>
    </row>
    <row r="27" spans="1:9">
      <c r="A27" s="70"/>
      <c r="B27" s="71"/>
      <c r="C27" s="89"/>
      <c r="D27" s="90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89"/>
      <c r="D29" s="90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29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430000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32</v>
      </c>
      <c r="B35" s="67"/>
      <c r="C35" s="78"/>
      <c r="D35" s="79"/>
      <c r="E35" s="8" t="s">
        <v>4</v>
      </c>
      <c r="F35" s="61">
        <f>SUM(E21,E33)</f>
        <v>2710000</v>
      </c>
      <c r="G35" s="61"/>
      <c r="H35" s="9" t="s">
        <v>18</v>
      </c>
      <c r="I35" s="2"/>
    </row>
    <row r="36" spans="1:9" ht="16.5" customHeight="1">
      <c r="A36" s="66" t="s">
        <v>31</v>
      </c>
      <c r="B36" s="67"/>
      <c r="C36" s="76"/>
      <c r="D36" s="77"/>
      <c r="E36" s="8" t="s">
        <v>19</v>
      </c>
      <c r="F36" s="59">
        <f>F35*1.1-F35</f>
        <v>271000.00000000047</v>
      </c>
      <c r="G36" s="60"/>
      <c r="H36" s="10"/>
      <c r="I36" s="2"/>
    </row>
    <row r="37" spans="1:9" ht="17.25" customHeight="1">
      <c r="A37" s="66" t="s">
        <v>27</v>
      </c>
      <c r="B37" s="67"/>
      <c r="C37" s="35"/>
      <c r="D37" s="36"/>
      <c r="E37" s="8" t="s">
        <v>26</v>
      </c>
      <c r="F37" s="74" t="s">
        <v>72</v>
      </c>
      <c r="G37" s="75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1" t="s">
        <v>28</v>
      </c>
      <c r="B38" s="32"/>
      <c r="C38" s="37">
        <f>SUM(C35:C36)-C37</f>
        <v>0</v>
      </c>
      <c r="D38" s="38"/>
      <c r="E38" s="21" t="s">
        <v>27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5" t="s">
        <v>20</v>
      </c>
      <c r="F39" s="62">
        <f>IF(F37="현금(이체X)",F35,IF(F37="웹결제",ROUND(Sheet2!B6,-4),IF(F37="이체 및 현금영수증",F35+F35*10%,IF(F37="이체 및 세금계산서",F35+F35*10%,IF(F37="이체 및 세금계산서",F35+F35*10%,)))))-F38</f>
        <v>2981000</v>
      </c>
      <c r="G39" s="62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6" t="s">
        <v>60</v>
      </c>
      <c r="G40" s="106"/>
      <c r="H40" s="27">
        <f>F39-(F36+F35)</f>
        <v>0</v>
      </c>
      <c r="I40" s="2"/>
    </row>
    <row r="41" spans="1:9" ht="16.5" customHeight="1">
      <c r="C41" s="2"/>
      <c r="D41" s="2"/>
      <c r="E41" s="30" t="s">
        <v>56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2710000</v>
      </c>
    </row>
    <row r="5" spans="1:5">
      <c r="A5" t="s">
        <v>38</v>
      </c>
      <c r="B5">
        <f>B4*1.12</f>
        <v>3035200.0000000005</v>
      </c>
    </row>
    <row r="6" spans="1:5">
      <c r="A6" t="s">
        <v>58</v>
      </c>
      <c r="B6">
        <f>B4*1.13</f>
        <v>3062299.9999999995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2022-09-24T08:59:18Z</dcterms:modified>
</cp:coreProperties>
</file>