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8A616FE-B2F4-464D-8EE2-F9260F83E106}" xr6:coauthVersionLast="47" xr6:coauthVersionMax="47" xr10:uidLastSave="{00000000-0000-0000-0000-000000000000}"/>
  <bookViews>
    <workbookView xWindow="3555" yWindow="495" windowWidth="21600" windowHeight="118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<sst xmlns="http://schemas.openxmlformats.org/spreadsheetml/2006/main" count="76" uniqueCount="66">
  <si>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</si>
  <si>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</si>
  <si>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</si>
  <si>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</si>
  <si>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</si>
  <si>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</si>
  <si>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</si>
  <si>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</si>
  <si>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</si>
  <si>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</si>
  <si>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</si>
  <si>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</si>
  <si>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</si>
  <si>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</si>
  <si>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</si>
  <si>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</si>
  <si>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</si>
  <si>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</si>
  <si>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</si>
  <si>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</si>
  <si>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</si>
  <si>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</si>
  <si>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</si>
  <si>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</si>
  <si>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</si>
  <si>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</si>
  <si>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</si>
  <si>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</si>
  <si>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</si>
  <si>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</si>
  <si>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</si>
  <si>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</si>
  <si>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</si>
  <si>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</si>
  <si>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</si>
  <si>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</si>
  <si>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</si>
  <si>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</si>
  <si>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</si>
  <si>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</si>
  <si>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</si>
  <si>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</si>
  <si>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</si>
  <si>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</si>
  <si>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</si>
  <si>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</si>
  <si>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</si>
  <si>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</si>
  <si>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</si>
  <si>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</si>
  <si>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</si>
  <si>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</si>
  <si>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</si>
  <si>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</si>
  <si>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</si>
  <si>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</si>
  <si>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</si>
  <si>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</si>
  <si>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</si>
  <si>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</si>
  <si>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</si>
  <si>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</si>
  <si>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</si>
  <si>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SK하이닉스 Gold P31 M.2 NVMe (500GB)</t>
    <phoneticPr fontId="1" type="noConversion"/>
  </si>
  <si>
    <t>나형윤 (가온리빙)</t>
    <phoneticPr fontId="1" type="noConversion"/>
  </si>
  <si>
    <t>이체 및 세금계산서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</si>
</sst>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 applyAlignment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30" sqref="C30:D3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51</v>
      </c>
      <c r="B1" s="21" t="s">
        <v>64</v>
      </c>
      <c r="C1" s="33" t="s">
        <v>59</v>
      </c>
      <c r="D1" s="34"/>
      <c r="E1" s="104"/>
      <c r="F1" s="105"/>
      <c r="G1" s="105"/>
      <c r="H1" s="106"/>
    </row>
    <row r="2" spans="1:9" ht="22.5" customHeight="1">
      <c r="A2" s="15" t="s">
        <v>40</v>
      </c>
      <c r="B2" s="20"/>
      <c r="C2" s="35"/>
      <c r="D2" s="36"/>
      <c r="E2" s="107"/>
      <c r="F2" s="108"/>
      <c r="G2" s="108"/>
      <c r="H2" s="109"/>
    </row>
    <row r="3" spans="1:9" ht="22.5" customHeight="1">
      <c r="A3" s="15" t="s">
        <v>41</v>
      </c>
      <c r="B3" s="17">
        <f ca="1">TODAY()</f>
        <v>44778</v>
      </c>
      <c r="C3" s="16" t="s">
        <v>42</v>
      </c>
      <c r="D3" s="19"/>
      <c r="E3" s="107"/>
      <c r="F3" s="108"/>
      <c r="G3" s="108"/>
      <c r="H3" s="109"/>
    </row>
    <row r="4" spans="1:9" ht="22.5" customHeight="1">
      <c r="A4" s="14" t="s">
        <v>39</v>
      </c>
      <c r="B4" s="39"/>
      <c r="C4" s="39"/>
      <c r="D4" s="40"/>
      <c r="E4" s="110"/>
      <c r="F4" s="111"/>
      <c r="G4" s="111"/>
      <c r="H4" s="112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2" t="s">
        <v>53</v>
      </c>
      <c r="B6" s="63"/>
      <c r="C6" s="50"/>
      <c r="D6" s="51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64"/>
      <c r="B7" s="65"/>
      <c r="C7" s="50"/>
      <c r="D7" s="51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4"/>
      <c r="B8" s="65"/>
      <c r="C8" s="116"/>
      <c r="D8" s="117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64"/>
      <c r="B9" s="65"/>
      <c r="C9" s="50"/>
      <c r="D9" s="51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64"/>
      <c r="B10" s="65"/>
      <c r="C10" s="50"/>
      <c r="D10" s="51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4"/>
      <c r="B11" s="65"/>
      <c r="C11" s="52"/>
      <c r="D11" s="53"/>
      <c r="E11" s="3" t="s">
        <v>62</v>
      </c>
      <c r="F11" s="6"/>
      <c r="G11" s="3"/>
      <c r="H11" s="6">
        <f t="shared" si="0"/>
        <v>0</v>
      </c>
      <c r="I11" s="2"/>
    </row>
    <row r="12" spans="1:9" ht="24" customHeight="1">
      <c r="A12" s="64"/>
      <c r="B12" s="65"/>
      <c r="C12" s="54" t="s">
        <v>63</v>
      </c>
      <c r="D12" s="51"/>
      <c r="E12" s="3" t="s">
        <v>10</v>
      </c>
      <c r="F12" s="6">
        <v>79000</v>
      </c>
      <c r="G12" s="3">
        <v>2</v>
      </c>
      <c r="H12" s="6">
        <f t="shared" si="0"/>
        <v>158000</v>
      </c>
      <c r="I12" s="2"/>
    </row>
    <row r="13" spans="1:9" ht="24" customHeight="1">
      <c r="A13" s="64"/>
      <c r="B13" s="65"/>
      <c r="C13" s="44"/>
      <c r="D13" s="45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64"/>
      <c r="B14" s="65"/>
      <c r="C14" s="44"/>
      <c r="D14" s="45"/>
      <c r="E14" s="3" t="s">
        <v>11</v>
      </c>
      <c r="F14" s="6"/>
      <c r="G14" s="3"/>
      <c r="H14" s="6">
        <f t="shared" si="0"/>
        <v>0</v>
      </c>
      <c r="I14" s="2"/>
    </row>
    <row r="15" spans="1:9" ht="24" customHeight="1">
      <c r="A15" s="64"/>
      <c r="B15" s="65"/>
      <c r="C15" s="44"/>
      <c r="D15" s="45"/>
      <c r="E15" s="3" t="s">
        <v>12</v>
      </c>
      <c r="F15" s="6"/>
      <c r="G15" s="3"/>
      <c r="H15" s="6">
        <f t="shared" si="0"/>
        <v>0</v>
      </c>
      <c r="I15" s="2"/>
    </row>
    <row r="16" spans="1:9" ht="24" customHeight="1">
      <c r="A16" s="64"/>
      <c r="B16" s="65"/>
      <c r="C16" s="46"/>
      <c r="D16" s="4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4"/>
      <c r="B17" s="65"/>
      <c r="C17" s="55" t="s">
        <v>61</v>
      </c>
      <c r="D17" s="5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4"/>
      <c r="B18" s="65"/>
      <c r="C18" s="48" t="s">
        <v>50</v>
      </c>
      <c r="D18" s="4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4"/>
      <c r="B19" s="65"/>
      <c r="C19" s="42"/>
      <c r="D19" s="43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66" t="s">
        <v>54</v>
      </c>
      <c r="B20" s="67"/>
      <c r="C20" s="41" t="s">
        <v>16</v>
      </c>
      <c r="D20" s="41"/>
      <c r="E20" s="57">
        <f>SUM(H6:H19)</f>
        <v>218000</v>
      </c>
      <c r="F20" s="57"/>
      <c r="G20" s="27">
        <v>1</v>
      </c>
      <c r="H20" s="115" t="s">
        <v>18</v>
      </c>
      <c r="I20" s="2"/>
    </row>
    <row r="21" spans="1:9" ht="12.75" customHeight="1">
      <c r="A21" s="68"/>
      <c r="B21" s="69"/>
      <c r="C21" s="41"/>
      <c r="D21" s="41"/>
      <c r="E21" s="57">
        <f>E20*G20</f>
        <v>218000</v>
      </c>
      <c r="F21" s="57"/>
      <c r="G21" s="57"/>
      <c r="H21" s="115"/>
      <c r="I21" s="2"/>
    </row>
    <row r="22" spans="1:9" ht="12.75" customHeight="1">
      <c r="A22" s="68"/>
      <c r="B22" s="69"/>
      <c r="C22" s="41"/>
      <c r="D22" s="41"/>
      <c r="E22" s="57"/>
      <c r="F22" s="57"/>
      <c r="G22" s="57"/>
      <c r="H22" s="115"/>
      <c r="I22" s="2"/>
    </row>
    <row r="23" spans="1:9" ht="17.25" customHeight="1">
      <c r="A23" s="68"/>
      <c r="B23" s="69"/>
      <c r="C23" s="82" t="s">
        <v>21</v>
      </c>
      <c r="D23" s="8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70"/>
      <c r="B24" s="71"/>
      <c r="C24" s="44"/>
      <c r="D24" s="45"/>
      <c r="E24" s="5"/>
      <c r="F24" s="6"/>
      <c r="G24" s="3"/>
      <c r="H24" s="6">
        <f>F24*G24</f>
        <v>0</v>
      </c>
      <c r="I24" s="2"/>
    </row>
    <row r="25" spans="1:9" ht="25.15" customHeight="1">
      <c r="A25" s="87"/>
      <c r="B25" s="88"/>
      <c r="C25" s="84"/>
      <c r="D25" s="45"/>
      <c r="E25" s="5"/>
      <c r="F25" s="6"/>
      <c r="G25" s="3"/>
      <c r="H25" s="6">
        <f>F25*G25</f>
        <v>0</v>
      </c>
      <c r="I25" s="2"/>
    </row>
    <row r="26" spans="1:9">
      <c r="A26" s="89"/>
      <c r="B26" s="90"/>
      <c r="C26" s="84"/>
      <c r="D26" s="45"/>
      <c r="E26" s="5"/>
      <c r="F26" s="6"/>
      <c r="G26" s="3"/>
      <c r="H26" s="6">
        <f t="shared" ref="H26:H32" si="1">F26*G26</f>
        <v>0</v>
      </c>
      <c r="I26" s="2"/>
    </row>
    <row r="27" spans="1:9">
      <c r="A27" s="89"/>
      <c r="B27" s="90"/>
      <c r="C27" s="55"/>
      <c r="D27" s="56"/>
      <c r="E27" s="5"/>
      <c r="F27" s="6"/>
      <c r="G27" s="3"/>
      <c r="H27" s="6">
        <f t="shared" si="1"/>
        <v>0</v>
      </c>
      <c r="I27" s="2"/>
    </row>
    <row r="28" spans="1:9">
      <c r="A28" s="89"/>
      <c r="B28" s="90"/>
      <c r="C28" s="55"/>
      <c r="D28" s="56"/>
      <c r="E28" s="5"/>
      <c r="F28" s="6"/>
      <c r="G28" s="3"/>
      <c r="H28" s="6">
        <f t="shared" si="1"/>
        <v>0</v>
      </c>
      <c r="I28" s="2"/>
    </row>
    <row r="29" spans="1:9">
      <c r="A29" s="89"/>
      <c r="B29" s="90"/>
      <c r="C29" s="55"/>
      <c r="D29" s="56"/>
      <c r="E29" s="5"/>
      <c r="F29" s="6"/>
      <c r="G29" s="3"/>
      <c r="H29" s="6">
        <f t="shared" si="1"/>
        <v>0</v>
      </c>
      <c r="I29" s="2"/>
    </row>
    <row r="30" spans="1:9">
      <c r="A30" s="89"/>
      <c r="B30" s="90"/>
      <c r="C30" s="55"/>
      <c r="D30" s="5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9"/>
      <c r="B31" s="90"/>
      <c r="C31" s="55"/>
      <c r="D31" s="56"/>
      <c r="E31" s="5"/>
      <c r="F31" s="6"/>
      <c r="G31" s="3"/>
      <c r="H31" s="6">
        <f t="shared" si="1"/>
        <v>0</v>
      </c>
      <c r="I31" s="2"/>
    </row>
    <row r="32" spans="1:9">
      <c r="A32" s="91"/>
      <c r="B32" s="92"/>
      <c r="C32" s="55"/>
      <c r="D32" s="56"/>
      <c r="E32" s="5"/>
      <c r="F32" s="6"/>
      <c r="G32" s="3"/>
      <c r="H32" s="6">
        <f t="shared" si="1"/>
        <v>0</v>
      </c>
      <c r="I32" s="2"/>
    </row>
    <row r="33" spans="1:9" ht="13.5" customHeight="1">
      <c r="A33" s="93" t="s">
        <v>29</v>
      </c>
      <c r="B33" s="94"/>
      <c r="C33" s="78" t="str">
        <f>IF(F37="현금(이체X)",Sheet2!C1,IF(F37="카드",Sheet2!C1,IF(F37="이체 및 현금영수증",Sheet2!C1,IF(F37="카드+현금",Sheet2!C2,IF(F37="이체 및 세금계산서",Sheet2!C1)))))</f>
        <v>선택사항</v>
      </c>
      <c r="D33" s="79"/>
      <c r="E33" s="58">
        <f>SUM(H24:H32)</f>
        <v>0</v>
      </c>
      <c r="F33" s="59"/>
      <c r="G33" s="59"/>
      <c r="H33" s="113" t="s">
        <v>18</v>
      </c>
      <c r="I33" s="2"/>
    </row>
    <row r="34" spans="1:9" ht="14.25" customHeight="1">
      <c r="A34" s="95"/>
      <c r="B34" s="96"/>
      <c r="C34" s="80"/>
      <c r="D34" s="81"/>
      <c r="E34" s="60"/>
      <c r="F34" s="61"/>
      <c r="G34" s="61"/>
      <c r="H34" s="114"/>
      <c r="I34" s="2"/>
    </row>
    <row r="35" spans="1:9" ht="16.5" customHeight="1">
      <c r="A35" s="85" t="s">
        <v>32</v>
      </c>
      <c r="B35" s="86"/>
      <c r="C35" s="76"/>
      <c r="D35" s="77"/>
      <c r="E35" s="8" t="s">
        <v>4</v>
      </c>
      <c r="F35" s="120">
        <f>SUM(E21,E33)</f>
        <v>218000</v>
      </c>
      <c r="G35" s="120"/>
      <c r="H35" s="9" t="s">
        <v>18</v>
      </c>
      <c r="I35" s="2"/>
    </row>
    <row r="36" spans="1:9" ht="16.5" customHeight="1">
      <c r="A36" s="85" t="s">
        <v>31</v>
      </c>
      <c r="B36" s="86"/>
      <c r="C36" s="74"/>
      <c r="D36" s="75"/>
      <c r="E36" s="8" t="s">
        <v>19</v>
      </c>
      <c r="F36" s="118">
        <f>F35*1.1-F35</f>
        <v>21800.000000000029</v>
      </c>
      <c r="G36" s="119"/>
      <c r="H36" s="10"/>
      <c r="I36" s="2"/>
    </row>
    <row r="37" spans="1:9" ht="17.25" customHeight="1">
      <c r="A37" s="85" t="s">
        <v>27</v>
      </c>
      <c r="B37" s="86"/>
      <c r="C37" s="98"/>
      <c r="D37" s="99"/>
      <c r="E37" s="8" t="s">
        <v>26</v>
      </c>
      <c r="F37" s="72" t="s">
        <v>65</v>
      </c>
      <c r="G37" s="73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3" t="s">
        <v>28</v>
      </c>
      <c r="B38" s="94"/>
      <c r="C38" s="100">
        <f>SUM(C35:C36)-C37</f>
        <v>0</v>
      </c>
      <c r="D38" s="101"/>
      <c r="E38" s="23" t="s">
        <v>27</v>
      </c>
      <c r="F38" s="122"/>
      <c r="G38" s="123"/>
      <c r="H38" s="124"/>
      <c r="I38" s="2"/>
    </row>
    <row r="39" spans="1:9" ht="20.25" customHeight="1">
      <c r="A39" s="95"/>
      <c r="B39" s="96"/>
      <c r="C39" s="102"/>
      <c r="D39" s="103"/>
      <c r="E39" s="28" t="s">
        <v>20</v>
      </c>
      <c r="F39" s="121">
        <f>IF(F37="현금(이체X)",F35,IF(F37="웹결제",ROUND(Sheet2!B6,-4),IF(F37="이체 및 현금영수증",F35+F35*10%,IF(F37="이체 및 세금계산서",F35+F35*10%,IF(F37="이체 및 세금계산서",F35+F35*10%,)))))-F38</f>
        <v>239800</v>
      </c>
      <c r="G39" s="121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32" t="s">
        <v>60</v>
      </c>
      <c r="G40" s="32"/>
      <c r="H40" s="30">
        <f>F39-(F36+F35)</f>
        <v>0</v>
      </c>
      <c r="I40" s="2"/>
    </row>
    <row r="41" spans="1:9" ht="16.5" customHeight="1">
      <c r="C41" s="2"/>
      <c r="D41" s="2"/>
      <c r="E41" s="97" t="s">
        <v>56</v>
      </c>
      <c r="F41" s="97"/>
      <c r="G41" s="97"/>
      <c r="H41" s="97"/>
      <c r="I41" s="2"/>
    </row>
    <row r="42" spans="1:9">
      <c r="C42" s="2"/>
      <c r="D42" s="2"/>
      <c r="E42" s="97"/>
      <c r="F42" s="97"/>
      <c r="G42" s="97"/>
      <c r="H42" s="97"/>
      <c r="I42" s="2"/>
    </row>
    <row r="43" spans="1:9">
      <c r="C43" s="2"/>
      <c r="D43" s="2"/>
      <c r="E43" s="97"/>
      <c r="F43" s="97"/>
      <c r="G43" s="97"/>
      <c r="H43" s="97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5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57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218000</v>
      </c>
    </row>
    <row r="5" spans="1:6">
      <c r="A5" t="s">
        <v>38</v>
      </c>
      <c r="B5">
        <f>B4*1.12</f>
        <v>244160.00000000003</v>
      </c>
    </row>
    <row r="6" spans="1:6">
      <c r="A6" t="s">
        <v>58</v>
      </c>
      <c r="B6">
        <f>B4*1.13</f>
        <v>246339.99999999997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50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2022-06-22T06:16:22Z</cp:lastPrinted>
  <dcterms:created xsi:type="dcterms:W3CDTF">2019-03-28T03:58:09Z</dcterms:created>
  <dcterms:modified xsi:type="dcterms:W3CDTF">2022-08-05T08:17:58Z</dcterms:modified>
</cp:coreProperties>
</file>