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28FB2E2A-98A0-4EC8-8EFC-4B6759D02C8C}" xr6:coauthVersionLast="47" xr6:coauthVersionMax="47" xr10:uidLastSave="{62F13A2A-DB73-47BF-BC66-7706E204B071}"/>
  <bookViews>
    <workbookView xWindow="4470" yWindow="256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9" i="1"/>
  <c r="F7" i="1"/>
  <c r="F8" i="1"/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<sst xmlns="http://schemas.openxmlformats.org/spreadsheetml/2006/main" count="71" uniqueCount="61">
  <si>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</si>
  <si>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</si>
  <si>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</si>
  <si>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</si>
  <si>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</si>
  <si>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</si>
  <si>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</si>
  <si>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</si>
  <si>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</si>
  <si>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</si>
  <si>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</si>
  <si>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</si>
  <si>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</si>
  <si>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</si>
  <si>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</si>
  <si>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</si>
  <si>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</si>
  <si>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</si>
  <si>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</si>
  <si>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</si>
  <si>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</si>
  <si>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</si>
  <si>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</si>
  <si>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</si>
  <si>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</si>
  <si>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</si>
  <si>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</si>
  <si>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</si>
  <si>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</si>
  <si>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</si>
  <si>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</si>
  <si>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</si>
  <si>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</si>
  <si>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</si>
  <si>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</si>
  <si>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</si>
  <si>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</si>
  <si>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</si>
  <si>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</si>
  <si>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</si>
  <si>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</si>
  <si>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</si>
  <si>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</si>
  <si>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</si>
  <si>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</si>
  <si>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</si>
  <si>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</si>
  <si>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</si>
  <si>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</si>
  <si>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</si>
  <si>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</si>
  <si>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나형윤 (가온리빙)</t>
    <phoneticPr fontId="1" type="noConversion"/>
  </si>
  <si>
    <t>1번PC</t>
    <phoneticPr fontId="1" type="noConversion"/>
  </si>
  <si>
    <t>2번PC</t>
    <phoneticPr fontId="1" type="noConversion"/>
  </si>
  <si>
    <t>3번PC</t>
    <phoneticPr fontId="1" type="noConversion"/>
  </si>
  <si>
    <t>4번PC</t>
    <phoneticPr fontId="1" type="noConversion"/>
  </si>
  <si>
    <t>이체 및 세금계산서</t>
  </si>
  <si>
    <t>인텔 I3 10105F+H510+
이메이션 X931 NVME SSD 256G
+삼성전자 DDR4-3200 (16GB) 교체 및 재설치</t>
    <phoneticPr fontId="1" type="noConversion"/>
  </si>
  <si>
    <t>SK하이닉스 Gold P31 M.2 NVMe (500GB) 및 
기가바이트B365M-DS3H메인보드 
교체및 재설치</t>
    <phoneticPr fontId="1" type="noConversion"/>
  </si>
  <si>
    <t>SK하이닉스 Gold P31 M.2 NVMe (500GB) 및 
에즈락 B365M-PRO4 메인보드 
교체및 재설치+1번 PC그래픽장착</t>
    <phoneticPr fontId="1" type="noConversion"/>
  </si>
  <si>
    <t xml:space="preserve">인텔 I3 10105F+H510
+SK하이닉스 Gold P31 M.2 NVMe (500GB)
 교체 및 재설치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</si>
</sst>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9" sqref="C28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43</v>
      </c>
      <c r="B1" s="21" t="s">
        <v>51</v>
      </c>
      <c r="C1" s="44" t="s">
        <v>50</v>
      </c>
      <c r="D1" s="45"/>
      <c r="E1" s="102"/>
      <c r="F1" s="103"/>
      <c r="G1" s="103"/>
      <c r="H1" s="104"/>
    </row>
    <row r="2" spans="1:9" ht="22.5" customHeight="1">
      <c r="A2" s="15" t="s">
        <v>31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44727</v>
      </c>
      <c r="C3" s="16" t="s">
        <v>33</v>
      </c>
      <c r="D3" s="19"/>
      <c r="E3" s="105"/>
      <c r="F3" s="106"/>
      <c r="G3" s="106"/>
      <c r="H3" s="107"/>
    </row>
    <row r="4" spans="1:9" ht="22.5" customHeight="1">
      <c r="A4" s="14" t="s">
        <v>30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38.25" customHeight="1">
      <c r="A6" s="34" t="s">
        <v>45</v>
      </c>
      <c r="B6" s="35"/>
      <c r="C6" s="61" t="s">
        <v>57</v>
      </c>
      <c r="D6" s="62"/>
      <c r="E6" s="3" t="s">
        <v>52</v>
      </c>
      <c r="F6" s="6">
        <f>100000+78000+56000+60000+85000</f>
        <v>379000</v>
      </c>
      <c r="G6" s="3">
        <v>1</v>
      </c>
      <c r="H6" s="6">
        <f>F6*G6</f>
        <v>379000</v>
      </c>
      <c r="I6" s="2"/>
    </row>
    <row r="7" spans="1:9" ht="40.5" customHeight="1">
      <c r="A7" s="36"/>
      <c r="B7" s="37"/>
      <c r="C7" s="61" t="s">
        <v>60</v>
      </c>
      <c r="D7" s="62"/>
      <c r="E7" s="24" t="s">
        <v>53</v>
      </c>
      <c r="F7" s="6">
        <f>100000+78000+56000+60000+39000</f>
        <v>333000</v>
      </c>
      <c r="G7" s="3">
        <v>1</v>
      </c>
      <c r="H7" s="6">
        <f t="shared" ref="H7:H19" si="0">F7*G7</f>
        <v>333000</v>
      </c>
      <c r="I7" s="2"/>
    </row>
    <row r="8" spans="1:9" ht="40.5" customHeight="1">
      <c r="A8" s="36"/>
      <c r="B8" s="37"/>
      <c r="C8" s="114" t="s">
        <v>58</v>
      </c>
      <c r="D8" s="115"/>
      <c r="E8" s="3" t="s">
        <v>54</v>
      </c>
      <c r="F8" s="6">
        <f>185000+39000</f>
        <v>224000</v>
      </c>
      <c r="G8" s="3">
        <v>1</v>
      </c>
      <c r="H8" s="6">
        <f t="shared" si="0"/>
        <v>224000</v>
      </c>
      <c r="I8" s="2"/>
    </row>
    <row r="9" spans="1:9" ht="41.25" customHeight="1">
      <c r="A9" s="36"/>
      <c r="B9" s="37"/>
      <c r="C9" s="114" t="s">
        <v>59</v>
      </c>
      <c r="D9" s="116"/>
      <c r="E9" s="3" t="s">
        <v>55</v>
      </c>
      <c r="F9" s="6">
        <f>195000+39000</f>
        <v>234000</v>
      </c>
      <c r="G9" s="3">
        <v>1</v>
      </c>
      <c r="H9" s="6">
        <f t="shared" si="0"/>
        <v>234000</v>
      </c>
      <c r="I9" s="2"/>
    </row>
    <row r="10" spans="1:9" ht="24" hidden="1" customHeight="1">
      <c r="A10" s="36"/>
      <c r="B10" s="37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24" hidden="1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8</v>
      </c>
      <c r="D17" s="33"/>
      <c r="E17" s="4" t="s">
        <v>6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41</v>
      </c>
      <c r="D18" s="60"/>
      <c r="E18" s="4" t="s">
        <v>14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44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46</v>
      </c>
      <c r="B20" s="39"/>
      <c r="C20" s="52" t="s">
        <v>7</v>
      </c>
      <c r="D20" s="52"/>
      <c r="E20" s="65">
        <f>SUM(H6:H19)</f>
        <v>1170000</v>
      </c>
      <c r="F20" s="65"/>
      <c r="G20" s="27">
        <v>1</v>
      </c>
      <c r="H20" s="113" t="s">
        <v>9</v>
      </c>
      <c r="I20" s="2"/>
    </row>
    <row r="21" spans="1:9" ht="12.75" customHeight="1">
      <c r="A21" s="40"/>
      <c r="B21" s="41"/>
      <c r="C21" s="52"/>
      <c r="D21" s="52"/>
      <c r="E21" s="65">
        <f>E20*G20</f>
        <v>1170000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12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9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23</v>
      </c>
      <c r="B35" s="84"/>
      <c r="C35" s="74"/>
      <c r="D35" s="75"/>
      <c r="E35" s="8" t="s">
        <v>4</v>
      </c>
      <c r="F35" s="119">
        <f>SUM(E21,E33)</f>
        <v>1170000</v>
      </c>
      <c r="G35" s="119"/>
      <c r="H35" s="9" t="s">
        <v>9</v>
      </c>
      <c r="I35" s="2"/>
    </row>
    <row r="36" spans="1:9" ht="16.5" customHeight="1">
      <c r="A36" s="83" t="s">
        <v>22</v>
      </c>
      <c r="B36" s="84"/>
      <c r="C36" s="72"/>
      <c r="D36" s="73"/>
      <c r="E36" s="8" t="s">
        <v>10</v>
      </c>
      <c r="F36" s="117">
        <f>F35*1.1-F35</f>
        <v>117000</v>
      </c>
      <c r="G36" s="118"/>
      <c r="H36" s="10"/>
      <c r="I36" s="2"/>
    </row>
    <row r="37" spans="1:9" ht="17.25" customHeight="1">
      <c r="A37" s="83" t="s">
        <v>18</v>
      </c>
      <c r="B37" s="84"/>
      <c r="C37" s="96"/>
      <c r="D37" s="97"/>
      <c r="E37" s="8" t="s">
        <v>17</v>
      </c>
      <c r="F37" s="70" t="s">
        <v>56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19</v>
      </c>
      <c r="B38" s="92"/>
      <c r="C38" s="98">
        <f>SUM(C35:C36)-C37</f>
        <v>0</v>
      </c>
      <c r="D38" s="99"/>
      <c r="E38" s="23" t="s">
        <v>18</v>
      </c>
      <c r="F38" s="121">
        <v>7000</v>
      </c>
      <c r="G38" s="122"/>
      <c r="H38" s="123"/>
      <c r="I38" s="2"/>
    </row>
    <row r="39" spans="1:9" ht="20.25" customHeight="1">
      <c r="A39" s="93"/>
      <c r="B39" s="94"/>
      <c r="C39" s="100"/>
      <c r="D39" s="101"/>
      <c r="E39" s="28" t="s">
        <v>11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1280000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47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13</v>
      </c>
      <c r="C1" t="s">
        <v>24</v>
      </c>
      <c r="D1" s="12" t="s">
        <v>26</v>
      </c>
      <c r="E1" s="12" t="s">
        <v>26</v>
      </c>
      <c r="F1" s="25"/>
    </row>
    <row r="2" spans="1:6">
      <c r="A2" t="s">
        <v>48</v>
      </c>
      <c r="B2" t="s">
        <v>9</v>
      </c>
      <c r="C2" t="s">
        <v>28</v>
      </c>
      <c r="D2" t="s">
        <v>25</v>
      </c>
    </row>
    <row r="3" spans="1:6">
      <c r="A3" t="s">
        <v>15</v>
      </c>
      <c r="B3" t="s">
        <v>21</v>
      </c>
      <c r="D3" s="13" t="s">
        <v>27</v>
      </c>
    </row>
    <row r="4" spans="1:6">
      <c r="A4" t="s">
        <v>16</v>
      </c>
      <c r="B4" s="11">
        <f>Sheet1!F35-(Sheet1!C35)</f>
        <v>1170000</v>
      </c>
    </row>
    <row r="5" spans="1:6">
      <c r="A5" t="s">
        <v>29</v>
      </c>
      <c r="B5">
        <f>B4*1.12</f>
        <v>1310400.0000000002</v>
      </c>
    </row>
    <row r="6" spans="1:6">
      <c r="A6" t="s">
        <v>49</v>
      </c>
    </row>
    <row r="7" spans="1:6">
      <c r="A7" t="s">
        <v>8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2022-06-15T03:04:01Z</cp:lastPrinted>
  <dcterms:created xsi:type="dcterms:W3CDTF">2019-03-28T03:58:09Z</dcterms:created>
  <dcterms:modified xsi:type="dcterms:W3CDTF">2022-06-15T03:04:24Z</dcterms:modified>
</cp:coreProperties>
</file>