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8" documentId="11_630C932C2D47EAE34DAE7B9F7A65F09BB965D98C" xr6:coauthVersionLast="47" xr6:coauthVersionMax="47" xr10:uidLastSave="{9769C764-9AEA-4370-8FE7-9BC3AFDED873}"/>
  <bookViews>
    <workbookView xWindow="-120" yWindow="-120" windowWidth="29040" windowHeight="15840" xr2:uid="{00000000-000D-0000-FFFF-FFFF00000000}"/>
  </bookViews>
  <sheets>
    <sheet name="Sheet1" sheetId="1" r:id="rId1"/>
    <sheet name="Sheet3" sheetId="3" r:id="rId2"/>
    <sheet name="Sheet2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<sst xmlns="http://schemas.openxmlformats.org/spreadsheetml/2006/main" count="96" uniqueCount="84">
  <si>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</si>
  <si>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</si>
  <si>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</si>
  <si>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</si>
  <si>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</si>
  <si>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</si>
  <si>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</si>
  <si>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</si>
  <si>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</si>
  <si>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</si>
  <si>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</si>
  <si>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</si>
  <si>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</si>
  <si>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</si>
  <si>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</si>
  <si>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</si>
  <si>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</si>
  <si>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</si>
  <si>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</si>
  <si>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</si>
  <si>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</si>
  <si>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</si>
  <si>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</si>
  <si>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</si>
  <si>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</si>
  <si>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</si>
  <si>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</si>
  <si>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</si>
  <si>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</si>
  <si>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</si>
  <si>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</si>
  <si>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</si>
  <si>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</si>
  <si>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</si>
  <si>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</si>
  <si>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</si>
  <si>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</si>
  <si>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</si>
  <si>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</si>
  <si>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</si>
  <si>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</si>
  <si>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</si>
  <si>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</si>
  <si>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</si>
  <si>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</si>
  <si>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</si>
  <si>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</si>
  <si>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</si>
  <si>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</si>
  <si>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</si>
  <si>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</si>
  <si>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</si>
  <si>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</si>
  <si>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</si>
  <si>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</si>
  <si>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</si>
  <si>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</si>
  <si>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</si>
  <si>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</si>
  <si>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</si>
  <si>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</si>
  <si>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r>
      <t>1. 본PC 구입 후 2년 이하는 무상으로 A/S를 시행하며 2년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</si>
  <si>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r>
      <t xml:space="preserve">▣ 기본무상 2년보증 (공임8만원 추가시)
( PC구입후 </t>
    </r>
    <r>
      <rPr>
        <sz val="9"/>
        <color rgb="FFFF0000"/>
        <rFont val="HY강B"/>
        <family val="1"/>
        <charset val="129"/>
      </rPr>
      <t>네이버카페 가입시 2년간
원격 무상지원</t>
    </r>
    <r>
      <rPr>
        <sz val="9"/>
        <color theme="1"/>
        <rFont val="HY강B"/>
        <family val="1"/>
        <charset val="129"/>
      </rPr>
      <t>)</t>
    </r>
    <phoneticPr fontId="1" type="noConversion"/>
  </si>
  <si>
    <t>가격조정</t>
    <phoneticPr fontId="1" type="noConversion"/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</si>
  <si>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</si>
  <si>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</si>
  <si>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HDD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</si>
  <si>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</si>
  <si>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</si>
  <si>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</si>
  <si>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</si>
  <si>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</si>
  <si>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</si>
  <si>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</si>
  <si>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윈도우(OS)</t>
    <phoneticPr fontId="1" type="noConversion"/>
  </si>
  <si>
    <t>추가서비스</t>
    <phoneticPr fontId="1" type="noConversion"/>
  </si>
  <si>
    <t>노트북 / 운영체제(OS): 미포함(프리도스) / 화면정보 39.6cm(15.6인치) / 1920x1080(FHD) / 250nit / 주사율: 144Hz / CPU 인텔 / 코어i5-12세대 / i5-12500H (2.5GHz) / 12코어(4P+8E) / 램 DDR4 / 램 용량: 16GB / 3200MHz / 램 교체: 가능 / 그래픽 외장그래픽 / RTX4050 / TGP: 75W / VRAM:6GB / 저장장치 M.2(NVMe) / 512GB / 네트워크 무선랜: 802.11ax(Wi-Fi 6E) / 유선랜: 기가비트 / 영상입출력 HDMI 2.1 / 웹캠(HD) / 단자 USB-C: 1개 / USB-A: 2개 / SD카드 / 부가기능 고속충전 / DP Alt Mode / 입력장치 키보드 라이트 / ㅗ형 방향키 / 숫자 키패드(4열) / 파워 배터리: 70Wh / 어댑터: 200W / 충전단자: DC / 주요제원 두께: 23.5mm / 무게: 2.29kg / 색상: 블랙</t>
    <phoneticPr fontId="1" type="noConversion"/>
  </si>
  <si>
    <t xml:space="preserve">HP 15-fa1108TX </t>
    <phoneticPr fontId="1" type="noConversion"/>
  </si>
  <si>
    <t>노트북</t>
    <phoneticPr fontId="1" type="noConversion"/>
  </si>
  <si>
    <t>나형윤</t>
    <phoneticPr fontId="1" type="noConversion"/>
  </si>
  <si>
    <t>로지텍 M170 무선 마우스 서비스</t>
    <phoneticPr fontId="1" type="noConversion"/>
  </si>
  <si>
    <t>15인치 서류가방 서비스</t>
    <phoneticPr fontId="1" type="noConversion"/>
  </si>
  <si>
    <t>마우스</t>
    <phoneticPr fontId="1" type="noConversion"/>
  </si>
  <si>
    <t>가방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</si>
</sst>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3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color rgb="FFFF0000"/>
      <name val="HY강B"/>
      <family val="1"/>
      <charset val="129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8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11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11" xfId="0" applyFont="1" applyBorder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top" wrapText="1"/>
    </xf>
    <xf numFmtId="0" fontId="2" fillId="4" borderId="6" xfId="0" applyFont="1" applyFill="1" applyBorder="1" applyAlignment="1">
      <alignment horizontal="center" vertical="top" wrapText="1"/>
    </xf>
    <xf numFmtId="0" fontId="2" fillId="4" borderId="7" xfId="0" applyFont="1" applyFill="1" applyBorder="1" applyAlignment="1">
      <alignment horizontal="center" vertical="top" wrapText="1"/>
    </xf>
    <xf numFmtId="0" fontId="2" fillId="4" borderId="8" xfId="0" applyFont="1" applyFill="1" applyBorder="1" applyAlignment="1">
      <alignment horizontal="center" vertical="top" wrapText="1"/>
    </xf>
    <xf numFmtId="0" fontId="2" fillId="4" borderId="9" xfId="0" applyFont="1" applyFill="1" applyBorder="1" applyAlignment="1">
      <alignment horizontal="center" vertical="top" wrapText="1"/>
    </xf>
    <xf numFmtId="0" fontId="2" fillId="4" borderId="11" xfId="0" applyFont="1" applyFill="1" applyBorder="1" applyAlignment="1">
      <alignment horizontal="center" vertical="top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7" borderId="4" xfId="0" applyFont="1" applyFill="1" applyBorder="1" applyAlignment="1">
      <alignment horizontal="center" vertical="center" wrapText="1"/>
    </xf>
    <xf numFmtId="0" fontId="5" fillId="7" borderId="6" xfId="0" applyFont="1" applyFill="1" applyBorder="1" applyAlignment="1">
      <alignment horizontal="center" vertical="center" wrapText="1"/>
    </xf>
    <xf numFmtId="0" fontId="5" fillId="7" borderId="7" xfId="0" applyFont="1" applyFill="1" applyBorder="1" applyAlignment="1">
      <alignment horizontal="center" vertical="center" wrapText="1"/>
    </xf>
    <xf numFmtId="0" fontId="5" fillId="7" borderId="8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wrapText="1"/>
    </xf>
    <xf numFmtId="0" fontId="6" fillId="6" borderId="6" xfId="0" applyFont="1" applyFill="1" applyBorder="1" applyAlignment="1">
      <alignment horizontal="center" wrapText="1"/>
    </xf>
    <xf numFmtId="0" fontId="6" fillId="6" borderId="7" xfId="0" applyFont="1" applyFill="1" applyBorder="1" applyAlignment="1">
      <alignment horizontal="center" wrapText="1"/>
    </xf>
    <xf numFmtId="0" fontId="6" fillId="6" borderId="8" xfId="0" applyFont="1" applyFill="1" applyBorder="1" applyAlignment="1">
      <alignment horizontal="center" wrapText="1"/>
    </xf>
    <xf numFmtId="0" fontId="6" fillId="6" borderId="9" xfId="0" applyFont="1" applyFill="1" applyBorder="1" applyAlignment="1">
      <alignment horizontal="center" wrapText="1"/>
    </xf>
    <xf numFmtId="0" fontId="6" fillId="6" borderId="11" xfId="0" applyFont="1" applyFill="1" applyBorder="1" applyAlignment="1">
      <alignment horizont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8" borderId="5" xfId="0" applyFont="1" applyFill="1" applyBorder="1" applyAlignment="1">
      <alignment horizontal="right" vertical="center"/>
    </xf>
    <xf numFmtId="0" fontId="7" fillId="7" borderId="4" xfId="0" applyFont="1" applyFill="1" applyBorder="1" applyAlignment="1">
      <alignment horizontal="center" vertical="center" wrapText="1"/>
    </xf>
    <xf numFmtId="0" fontId="7" fillId="7" borderId="6" xfId="0" applyFont="1" applyFill="1" applyBorder="1" applyAlignment="1">
      <alignment horizontal="center" vertical="center" wrapText="1"/>
    </xf>
    <xf numFmtId="0" fontId="7" fillId="7" borderId="7" xfId="0" applyFont="1" applyFill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topLeftCell="A7" zoomScaleNormal="100" zoomScaleSheetLayoutView="100" workbookViewId="0">
      <selection activeCell="L23" sqref="K22:L2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39</v>
      </c>
      <c r="B1" s="19" t="s">
        <v>79</v>
      </c>
      <c r="C1" s="122" t="s">
        <v>62</v>
      </c>
      <c r="D1" s="123"/>
      <c r="E1" s="53"/>
      <c r="F1" s="54"/>
      <c r="G1" s="54"/>
      <c r="H1" s="55"/>
    </row>
    <row r="2" spans="1:9" ht="22.5" customHeight="1">
      <c r="A2" s="15" t="s">
        <v>33</v>
      </c>
      <c r="B2" s="29"/>
      <c r="C2" s="124"/>
      <c r="D2" s="125"/>
      <c r="E2" s="56"/>
      <c r="F2" s="57"/>
      <c r="G2" s="57"/>
      <c r="H2" s="58"/>
    </row>
    <row r="3" spans="1:9" ht="22.5" customHeight="1">
      <c r="A3" s="15" t="s">
        <v>34</v>
      </c>
      <c r="B3" s="16">
        <f ca="1">TODAY()</f>
        <v>45283</v>
      </c>
      <c r="C3" s="15" t="s">
        <v>35</v>
      </c>
      <c r="D3" s="18"/>
      <c r="E3" s="56"/>
      <c r="F3" s="57"/>
      <c r="G3" s="57"/>
      <c r="H3" s="58"/>
    </row>
    <row r="4" spans="1:9" ht="22.5" customHeight="1">
      <c r="A4" s="14" t="s">
        <v>32</v>
      </c>
      <c r="B4" s="126"/>
      <c r="C4" s="126"/>
      <c r="D4" s="127"/>
      <c r="E4" s="59"/>
      <c r="F4" s="60"/>
      <c r="G4" s="60"/>
      <c r="H4" s="61"/>
    </row>
    <row r="5" spans="1:9">
      <c r="A5" s="65" t="s">
        <v>0</v>
      </c>
      <c r="B5" s="66"/>
      <c r="C5" s="65" t="s">
        <v>5</v>
      </c>
      <c r="D5" s="66"/>
      <c r="E5" s="1" t="s">
        <v>1</v>
      </c>
      <c r="F5" s="1"/>
      <c r="G5" s="1"/>
      <c r="H5" s="1" t="s">
        <v>4</v>
      </c>
    </row>
    <row r="6" spans="1:9" ht="24" customHeight="1">
      <c r="A6" s="103" t="s">
        <v>61</v>
      </c>
      <c r="B6" s="104"/>
      <c r="C6" s="67" t="s">
        <v>77</v>
      </c>
      <c r="D6" s="68"/>
      <c r="E6" s="3" t="s">
        <v>78</v>
      </c>
      <c r="F6" s="6">
        <v>1100000</v>
      </c>
      <c r="G6" s="3">
        <v>1</v>
      </c>
      <c r="H6" s="6">
        <f>F6*G6</f>
        <v>1100000</v>
      </c>
      <c r="I6" s="2"/>
    </row>
    <row r="7" spans="1:9" ht="24" customHeight="1">
      <c r="A7" s="105"/>
      <c r="B7" s="106"/>
      <c r="C7" s="115" t="s">
        <v>76</v>
      </c>
      <c r="D7" s="116"/>
      <c r="E7" s="22" t="s">
        <v>10</v>
      </c>
      <c r="F7" s="6"/>
      <c r="G7" s="3"/>
      <c r="H7" s="6">
        <f t="shared" ref="H7:H20" si="0">F7*G7</f>
        <v>0</v>
      </c>
      <c r="I7" s="2"/>
    </row>
    <row r="8" spans="1:9" ht="25.5" customHeight="1">
      <c r="A8" s="105"/>
      <c r="B8" s="106"/>
      <c r="C8" s="117"/>
      <c r="D8" s="118"/>
      <c r="E8" s="3" t="s">
        <v>6</v>
      </c>
      <c r="F8" s="6"/>
      <c r="G8" s="3"/>
      <c r="H8" s="6">
        <f t="shared" si="0"/>
        <v>0</v>
      </c>
      <c r="I8" s="2"/>
    </row>
    <row r="9" spans="1:9" ht="37.5" customHeight="1">
      <c r="A9" s="105"/>
      <c r="B9" s="106"/>
      <c r="C9" s="117"/>
      <c r="D9" s="118"/>
      <c r="E9" s="3" t="s">
        <v>7</v>
      </c>
      <c r="F9" s="6"/>
      <c r="G9" s="3"/>
      <c r="H9" s="6">
        <f t="shared" si="0"/>
        <v>0</v>
      </c>
      <c r="I9" s="2"/>
    </row>
    <row r="10" spans="1:9" ht="24" customHeight="1">
      <c r="A10" s="105"/>
      <c r="B10" s="106"/>
      <c r="C10" s="117"/>
      <c r="D10" s="118"/>
      <c r="E10" s="3" t="s">
        <v>8</v>
      </c>
      <c r="F10" s="6"/>
      <c r="G10" s="3"/>
      <c r="H10" s="6">
        <f t="shared" si="0"/>
        <v>0</v>
      </c>
      <c r="I10" s="2"/>
    </row>
    <row r="11" spans="1:9" ht="24" customHeight="1">
      <c r="A11" s="105"/>
      <c r="B11" s="106"/>
      <c r="C11" s="117"/>
      <c r="D11" s="118"/>
      <c r="E11" s="3" t="s">
        <v>44</v>
      </c>
      <c r="F11" s="6"/>
      <c r="G11" s="3"/>
      <c r="H11" s="6">
        <f t="shared" si="0"/>
        <v>0</v>
      </c>
      <c r="I11" s="2"/>
    </row>
    <row r="12" spans="1:9" ht="24" customHeight="1">
      <c r="A12" s="105"/>
      <c r="B12" s="106"/>
      <c r="C12" s="117"/>
      <c r="D12" s="118"/>
      <c r="E12" s="3" t="s">
        <v>9</v>
      </c>
      <c r="F12" s="6"/>
      <c r="G12" s="3"/>
      <c r="H12" s="6">
        <f t="shared" si="0"/>
        <v>0</v>
      </c>
      <c r="I12" s="2"/>
    </row>
    <row r="13" spans="1:9">
      <c r="A13" s="105"/>
      <c r="B13" s="106"/>
      <c r="C13" s="117"/>
      <c r="D13" s="118"/>
      <c r="E13" s="3" t="s">
        <v>66</v>
      </c>
      <c r="F13" s="6"/>
      <c r="G13" s="3"/>
      <c r="H13" s="6">
        <f t="shared" si="0"/>
        <v>0</v>
      </c>
      <c r="I13" s="2"/>
    </row>
    <row r="14" spans="1:9" ht="29.25" customHeight="1">
      <c r="A14" s="105"/>
      <c r="B14" s="106"/>
      <c r="C14" s="117"/>
      <c r="D14" s="118"/>
      <c r="E14" s="3" t="s">
        <v>67</v>
      </c>
      <c r="F14" s="6"/>
      <c r="G14" s="3"/>
      <c r="H14" s="6">
        <f t="shared" si="0"/>
        <v>0</v>
      </c>
      <c r="I14" s="2"/>
    </row>
    <row r="15" spans="1:9" ht="24" customHeight="1">
      <c r="A15" s="105"/>
      <c r="B15" s="106"/>
      <c r="C15" s="117"/>
      <c r="D15" s="118"/>
      <c r="E15" s="3" t="s">
        <v>68</v>
      </c>
      <c r="F15" s="6"/>
      <c r="G15" s="3"/>
      <c r="H15" s="6">
        <f t="shared" si="0"/>
        <v>0</v>
      </c>
      <c r="I15" s="2"/>
    </row>
    <row r="16" spans="1:9" ht="24" customHeight="1">
      <c r="A16" s="105"/>
      <c r="B16" s="106"/>
      <c r="C16" s="119"/>
      <c r="D16" s="120"/>
      <c r="E16" s="3" t="s">
        <v>69</v>
      </c>
      <c r="F16" s="6"/>
      <c r="G16" s="3"/>
      <c r="H16" s="6">
        <f t="shared" si="0"/>
        <v>0</v>
      </c>
      <c r="I16" s="2"/>
    </row>
    <row r="17" spans="1:9">
      <c r="A17" s="105"/>
      <c r="B17" s="106"/>
      <c r="C17" s="133" t="s">
        <v>71</v>
      </c>
      <c r="D17" s="114"/>
      <c r="E17" s="4" t="s">
        <v>70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105"/>
      <c r="B18" s="106"/>
      <c r="C18" s="113" t="s">
        <v>72</v>
      </c>
      <c r="D18" s="114"/>
      <c r="E18" s="4" t="s">
        <v>74</v>
      </c>
      <c r="F18" s="7"/>
      <c r="G18" s="4"/>
      <c r="H18" s="6"/>
      <c r="I18" s="2"/>
    </row>
    <row r="19" spans="1:9">
      <c r="A19" s="105"/>
      <c r="B19" s="106"/>
      <c r="C19" s="131" t="s">
        <v>73</v>
      </c>
      <c r="D19" s="132"/>
      <c r="E19" s="3" t="s">
        <v>75</v>
      </c>
      <c r="F19" s="7"/>
      <c r="G19" s="4"/>
      <c r="H19" s="6">
        <f t="shared" si="0"/>
        <v>0</v>
      </c>
      <c r="I19" s="2"/>
    </row>
    <row r="20" spans="1:9">
      <c r="A20" s="105"/>
      <c r="B20" s="106"/>
      <c r="C20" s="129"/>
      <c r="D20" s="130"/>
      <c r="E20" s="4" t="s">
        <v>63</v>
      </c>
      <c r="F20" s="7"/>
      <c r="G20" s="4"/>
      <c r="H20" s="6">
        <f t="shared" si="0"/>
        <v>0</v>
      </c>
      <c r="I20" s="2"/>
    </row>
    <row r="21" spans="1:9" ht="12.75" customHeight="1">
      <c r="A21" s="107" t="s">
        <v>65</v>
      </c>
      <c r="B21" s="108"/>
      <c r="C21" s="128" t="s">
        <v>11</v>
      </c>
      <c r="D21" s="128"/>
      <c r="E21" s="98">
        <f>SUM(H6:H20)</f>
        <v>1130000</v>
      </c>
      <c r="F21" s="98"/>
      <c r="G21" s="24">
        <v>1</v>
      </c>
      <c r="H21" s="64" t="s">
        <v>13</v>
      </c>
      <c r="I21" s="2"/>
    </row>
    <row r="22" spans="1:9" ht="12.75" customHeight="1">
      <c r="A22" s="109"/>
      <c r="B22" s="110"/>
      <c r="C22" s="128"/>
      <c r="D22" s="128"/>
      <c r="E22" s="98">
        <f>E21*G21</f>
        <v>1130000</v>
      </c>
      <c r="F22" s="98"/>
      <c r="G22" s="98"/>
      <c r="H22" s="64"/>
      <c r="I22" s="2"/>
    </row>
    <row r="23" spans="1:9" ht="12.75" customHeight="1">
      <c r="A23" s="109"/>
      <c r="B23" s="110"/>
      <c r="C23" s="128"/>
      <c r="D23" s="128"/>
      <c r="E23" s="98"/>
      <c r="F23" s="98"/>
      <c r="G23" s="98"/>
      <c r="H23" s="64"/>
      <c r="I23" s="2"/>
    </row>
    <row r="24" spans="1:9" ht="17.25" customHeight="1">
      <c r="A24" s="109"/>
      <c r="B24" s="110"/>
      <c r="C24" s="94" t="s">
        <v>16</v>
      </c>
      <c r="D24" s="95"/>
      <c r="E24" s="17" t="s">
        <v>1</v>
      </c>
      <c r="F24" s="17" t="s">
        <v>2</v>
      </c>
      <c r="G24" s="17" t="s">
        <v>3</v>
      </c>
      <c r="H24" s="17"/>
      <c r="I24" s="2"/>
    </row>
    <row r="25" spans="1:9" ht="27" customHeight="1">
      <c r="A25" s="111"/>
      <c r="B25" s="112"/>
      <c r="C25" s="36"/>
      <c r="D25" s="37" t="s">
        <v>80</v>
      </c>
      <c r="E25" s="5" t="s">
        <v>82</v>
      </c>
      <c r="F25" s="6">
        <v>0</v>
      </c>
      <c r="G25" s="3">
        <v>1</v>
      </c>
      <c r="H25" s="6">
        <f>F25*G25</f>
        <v>0</v>
      </c>
      <c r="I25" s="2"/>
    </row>
    <row r="26" spans="1:9" ht="25.15" customHeight="1">
      <c r="A26" s="78" t="s">
        <v>59</v>
      </c>
      <c r="B26" s="79"/>
      <c r="C26" s="38"/>
      <c r="D26" s="39" t="s">
        <v>81</v>
      </c>
      <c r="E26" s="5" t="s">
        <v>83</v>
      </c>
      <c r="F26" s="6">
        <v>0</v>
      </c>
      <c r="G26" s="3">
        <v>1</v>
      </c>
      <c r="H26" s="6">
        <f>F26*G26</f>
        <v>0</v>
      </c>
      <c r="I26" s="2"/>
    </row>
    <row r="27" spans="1:9">
      <c r="A27" s="80"/>
      <c r="B27" s="81"/>
      <c r="C27" s="38"/>
      <c r="D27" s="39"/>
      <c r="E27" s="5"/>
      <c r="F27" s="6"/>
      <c r="G27" s="3"/>
      <c r="H27" s="6">
        <f t="shared" ref="H27:H33" si="1">F27*G27</f>
        <v>0</v>
      </c>
      <c r="I27" s="2"/>
    </row>
    <row r="28" spans="1:9">
      <c r="A28" s="80"/>
      <c r="B28" s="81"/>
      <c r="C28" s="38"/>
      <c r="D28" s="39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38"/>
      <c r="D29" s="39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38"/>
      <c r="D30" s="39"/>
      <c r="E30" s="5"/>
      <c r="F30" s="6"/>
      <c r="G30" s="3"/>
      <c r="H30" s="6">
        <f t="shared" si="1"/>
        <v>0</v>
      </c>
      <c r="I30" s="2"/>
    </row>
    <row r="31" spans="1:9">
      <c r="A31" s="80"/>
      <c r="B31" s="81"/>
      <c r="C31" s="40"/>
      <c r="D31" s="41"/>
      <c r="E31" s="5"/>
      <c r="F31" s="6"/>
      <c r="G31" s="3"/>
      <c r="H31" s="6">
        <f t="shared" si="1"/>
        <v>0</v>
      </c>
      <c r="I31" s="2"/>
    </row>
    <row r="32" spans="1:9" ht="16.5" hidden="1" customHeight="1">
      <c r="A32" s="80"/>
      <c r="B32" s="81"/>
      <c r="C32" s="96"/>
      <c r="D32" s="97"/>
      <c r="E32" s="5"/>
      <c r="F32" s="6"/>
      <c r="G32" s="3"/>
      <c r="H32" s="6">
        <f t="shared" si="1"/>
        <v>0</v>
      </c>
      <c r="I32" s="2"/>
    </row>
    <row r="33" spans="1:9" ht="16.5" hidden="1" customHeight="1">
      <c r="A33" s="82"/>
      <c r="B33" s="83"/>
      <c r="C33" s="96"/>
      <c r="D33" s="97"/>
      <c r="E33" s="5"/>
      <c r="F33" s="6"/>
      <c r="G33" s="3"/>
      <c r="H33" s="6">
        <f t="shared" si="1"/>
        <v>0</v>
      </c>
      <c r="I33" s="2"/>
    </row>
    <row r="34" spans="1:9" ht="13.5" customHeight="1">
      <c r="A34" s="43" t="s">
        <v>23</v>
      </c>
      <c r="B34" s="44"/>
      <c r="C34" s="90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1"/>
      <c r="E34" s="99">
        <f>SUM(H25:H33)</f>
        <v>0</v>
      </c>
      <c r="F34" s="100"/>
      <c r="G34" s="100"/>
      <c r="H34" s="62" t="s">
        <v>13</v>
      </c>
      <c r="I34" s="2"/>
    </row>
    <row r="35" spans="1:9" ht="14.25" customHeight="1">
      <c r="A35" s="45"/>
      <c r="B35" s="46"/>
      <c r="C35" s="92"/>
      <c r="D35" s="93"/>
      <c r="E35" s="101"/>
      <c r="F35" s="102"/>
      <c r="G35" s="102"/>
      <c r="H35" s="63"/>
      <c r="I35" s="2"/>
    </row>
    <row r="36" spans="1:9" ht="16.5" customHeight="1">
      <c r="A36" s="76" t="s">
        <v>26</v>
      </c>
      <c r="B36" s="77"/>
      <c r="C36" s="88" t="b">
        <f>IF(F38="카드+현금",Sheet3!C11,IF(F38="현금+카드",Sheet3!C4))</f>
        <v>0</v>
      </c>
      <c r="D36" s="89"/>
      <c r="E36" s="8" t="s">
        <v>4</v>
      </c>
      <c r="F36" s="71">
        <f>SUM(E22,E34)</f>
        <v>1130000</v>
      </c>
      <c r="G36" s="71"/>
      <c r="H36" s="9" t="s">
        <v>13</v>
      </c>
      <c r="I36" s="2"/>
    </row>
    <row r="37" spans="1:9" ht="16.5" customHeight="1">
      <c r="A37" s="76" t="s">
        <v>25</v>
      </c>
      <c r="B37" s="77"/>
      <c r="C37" s="86" t="b">
        <f>IF(F38="카드+현금",Sheet3!C9,IF(F38="현금+카드",Sheet3!C6))</f>
        <v>0</v>
      </c>
      <c r="D37" s="87"/>
      <c r="E37" s="8" t="s">
        <v>14</v>
      </c>
      <c r="F37" s="69">
        <f>F36*1.1-F36</f>
        <v>113000</v>
      </c>
      <c r="G37" s="70"/>
      <c r="H37" s="10"/>
      <c r="I37" s="2"/>
    </row>
    <row r="38" spans="1:9" ht="17.25" customHeight="1">
      <c r="A38" s="76" t="s">
        <v>21</v>
      </c>
      <c r="B38" s="77"/>
      <c r="C38" s="47"/>
      <c r="D38" s="48"/>
      <c r="E38" s="8" t="s">
        <v>20</v>
      </c>
      <c r="F38" s="84" t="s">
        <v>60</v>
      </c>
      <c r="G38" s="85"/>
      <c r="H38" s="28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2"/>
    </row>
    <row r="39" spans="1:9" ht="19.5" customHeight="1">
      <c r="A39" s="43" t="s">
        <v>22</v>
      </c>
      <c r="B39" s="44"/>
      <c r="C39" s="49">
        <f>SUM(C36:C37)-C38</f>
        <v>0</v>
      </c>
      <c r="D39" s="50"/>
      <c r="E39" s="21" t="s">
        <v>64</v>
      </c>
      <c r="F39" s="73"/>
      <c r="G39" s="74"/>
      <c r="H39" s="75"/>
      <c r="I39" s="2"/>
    </row>
    <row r="40" spans="1:9" ht="20.25" customHeight="1">
      <c r="A40" s="45"/>
      <c r="B40" s="46"/>
      <c r="C40" s="51"/>
      <c r="D40" s="52"/>
      <c r="E40" s="25" t="s">
        <v>15</v>
      </c>
      <c r="F40" s="72">
        <f>IF(F38="현금(이체X)",F36,IF(F38="웹결제",ROUND(Sheet2!B7,-4),IF(F38="이체 및 현금영수증",F36+F36*10%,IF(F38="이체 및 세금계산서",F36+F36*10%,IF(F38="이체 및 세금계산서",F36+F36*10%,)))))-F39</f>
        <v>1243000</v>
      </c>
      <c r="G40" s="72"/>
      <c r="H40" s="2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2"/>
    </row>
    <row r="41" spans="1:9" hidden="1">
      <c r="C41" s="2"/>
      <c r="D41" s="2"/>
      <c r="E41" s="2"/>
      <c r="F41" s="121" t="s">
        <v>43</v>
      </c>
      <c r="G41" s="121"/>
      <c r="H41" s="27">
        <f>F40-(F37+F36)</f>
        <v>0</v>
      </c>
      <c r="I41" s="2"/>
    </row>
    <row r="42" spans="1:9" ht="16.5" customHeight="1">
      <c r="B42" s="35"/>
      <c r="C42" s="2"/>
      <c r="D42" s="2"/>
      <c r="E42" s="42" t="s">
        <v>40</v>
      </c>
      <c r="F42" s="42"/>
      <c r="G42" s="42"/>
      <c r="H42" s="42"/>
      <c r="I42" s="2"/>
    </row>
    <row r="43" spans="1:9">
      <c r="A43" s="57"/>
      <c r="B43" s="57"/>
      <c r="C43" s="2"/>
      <c r="D43" s="2"/>
      <c r="E43" s="42"/>
      <c r="F43" s="42"/>
      <c r="G43" s="42"/>
      <c r="H43" s="42"/>
      <c r="I43" s="2"/>
    </row>
    <row r="44" spans="1:9">
      <c r="C44" s="2"/>
      <c r="D44" s="2"/>
      <c r="E44" s="42"/>
      <c r="F44" s="42"/>
      <c r="G44" s="42"/>
      <c r="H44" s="42"/>
      <c r="I44" s="2"/>
    </row>
    <row r="45" spans="1:9">
      <c r="C45" s="2"/>
      <c r="D45" s="2"/>
      <c r="E45" s="2"/>
      <c r="F45" s="2"/>
      <c r="G45" s="2"/>
      <c r="H45" s="2"/>
      <c r="I45" s="2"/>
    </row>
    <row r="47" spans="1:9">
      <c r="C47" s="2"/>
    </row>
  </sheetData>
  <sheetProtection formatCells="0" selectLockedCells="1" selectUnlockedCells="1"/>
  <mergeCells count="41">
    <mergeCell ref="F41:G41"/>
    <mergeCell ref="C1:D2"/>
    <mergeCell ref="C5:D5"/>
    <mergeCell ref="B4:D4"/>
    <mergeCell ref="C21:D23"/>
    <mergeCell ref="C20:D20"/>
    <mergeCell ref="C19:D19"/>
    <mergeCell ref="C17:D17"/>
    <mergeCell ref="A6:B20"/>
    <mergeCell ref="A21:B25"/>
    <mergeCell ref="C18:D18"/>
    <mergeCell ref="C7:D16"/>
    <mergeCell ref="A43:B43"/>
    <mergeCell ref="C34:D35"/>
    <mergeCell ref="C24:D24"/>
    <mergeCell ref="C33:D33"/>
    <mergeCell ref="C32:D32"/>
    <mergeCell ref="E21:F21"/>
    <mergeCell ref="E22:G23"/>
    <mergeCell ref="E34:G35"/>
    <mergeCell ref="A36:B36"/>
    <mergeCell ref="A37:B37"/>
    <mergeCell ref="F38:G38"/>
    <mergeCell ref="C37:D37"/>
    <mergeCell ref="C36:D36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F37:G37"/>
    <mergeCell ref="F36:G36"/>
    <mergeCell ref="F40:G40"/>
    <mergeCell ref="F39:H39"/>
    <mergeCell ref="A38:B38"/>
    <mergeCell ref="A26:B33"/>
    <mergeCell ref="A34:B35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57" t="s">
        <v>54</v>
      </c>
      <c r="B3" s="57"/>
      <c r="C3" s="57"/>
      <c r="E3" t="s">
        <v>47</v>
      </c>
      <c r="F3">
        <f>Sheet1!F36</f>
        <v>1130000</v>
      </c>
    </row>
    <row r="4" spans="1:7">
      <c r="A4" t="s">
        <v>53</v>
      </c>
      <c r="B4" s="30" t="s">
        <v>51</v>
      </c>
      <c r="C4" s="32">
        <v>500000</v>
      </c>
      <c r="D4" t="s">
        <v>48</v>
      </c>
    </row>
    <row r="5" spans="1:7">
      <c r="B5" t="s">
        <v>14</v>
      </c>
      <c r="C5">
        <v>1.1000000000000001</v>
      </c>
      <c r="D5" t="s">
        <v>49</v>
      </c>
    </row>
    <row r="6" spans="1:7">
      <c r="B6" t="s">
        <v>46</v>
      </c>
      <c r="C6" s="33">
        <f>(F3-C4)*C5</f>
        <v>693000</v>
      </c>
      <c r="D6" t="s">
        <v>50</v>
      </c>
    </row>
    <row r="8" spans="1:7">
      <c r="A8" s="57" t="s">
        <v>55</v>
      </c>
      <c r="B8" s="57"/>
      <c r="C8" s="57"/>
    </row>
    <row r="9" spans="1:7">
      <c r="A9" t="s">
        <v>53</v>
      </c>
      <c r="B9" s="31" t="s">
        <v>52</v>
      </c>
      <c r="C9" s="34"/>
      <c r="D9" t="s">
        <v>48</v>
      </c>
      <c r="G9" s="33">
        <f>((F3*C10)-C9)/C10</f>
        <v>1130000</v>
      </c>
    </row>
    <row r="10" spans="1:7">
      <c r="B10" t="s">
        <v>14</v>
      </c>
      <c r="C10">
        <v>1.1000000000000001</v>
      </c>
      <c r="D10" t="s">
        <v>49</v>
      </c>
    </row>
    <row r="11" spans="1:7">
      <c r="B11" t="s">
        <v>45</v>
      </c>
      <c r="C11" s="33">
        <f>ROUND(G9,-3)</f>
        <v>1130000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17</v>
      </c>
      <c r="C1" t="s">
        <v>27</v>
      </c>
      <c r="D1" s="12" t="s">
        <v>29</v>
      </c>
      <c r="E1" s="12" t="s">
        <v>29</v>
      </c>
    </row>
    <row r="2" spans="1:5">
      <c r="A2" t="s">
        <v>41</v>
      </c>
      <c r="B2" t="s">
        <v>13</v>
      </c>
      <c r="C2" s="20" t="s">
        <v>58</v>
      </c>
      <c r="D2" t="s">
        <v>28</v>
      </c>
    </row>
    <row r="3" spans="1:5">
      <c r="A3" t="s">
        <v>18</v>
      </c>
      <c r="B3" t="s">
        <v>24</v>
      </c>
      <c r="C3" s="20" t="s">
        <v>57</v>
      </c>
      <c r="D3" s="13" t="s">
        <v>30</v>
      </c>
    </row>
    <row r="4" spans="1:5">
      <c r="A4" t="s">
        <v>19</v>
      </c>
      <c r="B4" s="11">
        <f>Sheet1!F36-(Sheet1!C36)</f>
        <v>1130000</v>
      </c>
    </row>
    <row r="5" spans="1:5">
      <c r="A5" t="s">
        <v>56</v>
      </c>
      <c r="B5" s="11"/>
    </row>
    <row r="6" spans="1:5">
      <c r="A6" t="s">
        <v>31</v>
      </c>
    </row>
    <row r="7" spans="1:5">
      <c r="A7" t="s">
        <v>42</v>
      </c>
    </row>
    <row r="8" spans="1:5">
      <c r="A8" t="s">
        <v>12</v>
      </c>
      <c r="B8" s="11">
        <v>60000</v>
      </c>
    </row>
    <row r="9" spans="1:5">
      <c r="A9" t="s">
        <v>38</v>
      </c>
      <c r="B9" s="11">
        <v>70000</v>
      </c>
    </row>
    <row r="10" spans="1:5">
      <c r="A10" t="s">
        <v>36</v>
      </c>
      <c r="B10" s="11">
        <v>80000</v>
      </c>
    </row>
    <row r="11" spans="1:5">
      <c r="A11" t="s">
        <v>37</v>
      </c>
      <c r="B11" s="11">
        <v>100000</v>
      </c>
    </row>
    <row r="12" spans="1:5">
      <c r="B12" s="11">
        <v>151200</v>
      </c>
    </row>
    <row r="13" spans="1:5">
      <c r="B13" s="11">
        <v>188000</v>
      </c>
    </row>
    <row r="14" spans="1:5">
      <c r="B14" s="11">
        <v>194290</v>
      </c>
    </row>
    <row r="15" spans="1:5">
      <c r="B15" s="11">
        <v>359000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진만 최</cp:lastModifiedBy>
  <cp:lastPrinted>2023-10-15T06:05:41Z</cp:lastPrinted>
  <dcterms:created xsi:type="dcterms:W3CDTF">2019-03-28T03:58:09Z</dcterms:created>
  <dcterms:modified xsi:type="dcterms:W3CDTF">2023-12-23T01:30:18Z</dcterms:modified>
</cp:coreProperties>
</file>