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<sst xmlns="http://schemas.openxmlformats.org/spreadsheetml/2006/main" count="94" uniqueCount="82">
  <si>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</si>
  <si>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</si>
  <si>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</si>
  <si>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</si>
  <si>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</si>
  <si>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</si>
  <si>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</si>
  <si>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</si>
  <si>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</si>
  <si>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</si>
  <si>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</si>
  <si>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</si>
  <si>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</si>
  <si>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</si>
  <si>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</si>
  <si>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</si>
  <si>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</si>
  <si>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</si>
  <si>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</si>
  <si>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</si>
  <si>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</si>
  <si>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</si>
  <si>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</si>
  <si>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</si>
  <si>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</si>
  <si>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</si>
  <si>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</si>
  <si>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</si>
  <si>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</si>
  <si>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</si>
  <si>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</si>
  <si>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</si>
  <si>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</si>
  <si>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</si>
  <si>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</si>
  <si>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</si>
  <si>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</si>
  <si>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</si>
  <si>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</si>
  <si>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</si>
  <si>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</si>
  <si>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</si>
  <si>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</si>
  <si>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</si>
  <si>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</si>
  <si>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</si>
  <si>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</si>
  <si>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</si>
  <si>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</si>
  <si>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</si>
  <si>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</si>
  <si>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</si>
  <si>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</si>
  <si>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</si>
  <si>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</si>
  <si>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</si>
  <si>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</si>
  <si>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</si>
  <si>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</si>
  <si>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</si>
  <si>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</si>
  <si>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</si>
  <si>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</si>
  <si>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</si>
  <si>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</si>
  <si>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</si>
  <si>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</si>
  <si>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</si>
  <si>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</si>
  <si>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</si>
  <si>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</si>
  <si>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</si>
  <si>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</si>
  <si>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</si>
  <si>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</si>
  <si>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</si>
  <si>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노트북</t>
    <phoneticPr fontId="1" type="noConversion"/>
  </si>
  <si>
    <t>나형윤</t>
    <phoneticPr fontId="1" type="noConversion"/>
  </si>
  <si>
    <t>ASUS K3604VA-MB145 i5</t>
    <phoneticPr fontId="1" type="noConversion"/>
  </si>
  <si>
    <t>노트북 / 운영체제(OS): 미포함(프리도스) / 화면정보 40.8cm(16인치) / 1920x1200(WUXGA) / 300nit / CPU 인텔 / 코어i5-13세대 / i5-1340P (1.9GHz) / 12코어(4P+8E) / 램 DDR4 / 램 용량: 8GB / 램 교체: 가능(1슬롯) / 그래픽 내장그래픽 / UHD Graphics / 저장장치 M.2(NVMe) / 512GB / 네트워크 무선랜: 802.11ax(Wi-Fi 6E) / 영상입출력 HDMI / 웹캠(HD) / 단자 USB-C: 1개 / USB-A: 3개 / 부가기능 지문 인식 / 웹캠OFF 지원 / 고속충전 / USB-PD / MIL-STD / 입력장치 키보드 라이트 / ㅗ형 방향키 / 숫자 키패드(3열) / 파워 배터리: 42Wh / 어댑터: 65W / 충전단자: 타입C(+DC) / 주요제원 두께: 17.9mm / 무게: 1.76kg / 색상: 블랙</t>
    <phoneticPr fontId="1" type="noConversion"/>
  </si>
  <si>
    <t>메모리</t>
    <phoneticPr fontId="1" type="noConversion"/>
  </si>
  <si>
    <t>노트북램 DDR4 8G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</si>
</sst>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1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7" sqref="F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77</v>
      </c>
      <c r="C1" s="38" t="s">
        <v>62</v>
      </c>
      <c r="D1" s="39"/>
      <c r="E1" s="104"/>
      <c r="F1" s="105"/>
      <c r="G1" s="105"/>
      <c r="H1" s="106"/>
    </row>
    <row r="2" spans="1:9" ht="22.5" customHeight="1">
      <c r="A2" s="15" t="s">
        <v>33</v>
      </c>
      <c r="B2" s="29"/>
      <c r="C2" s="40"/>
      <c r="D2" s="41"/>
      <c r="E2" s="107"/>
      <c r="F2" s="36"/>
      <c r="G2" s="36"/>
      <c r="H2" s="108"/>
    </row>
    <row r="3" spans="1:9" ht="22.5" customHeight="1">
      <c r="A3" s="15" t="s">
        <v>34</v>
      </c>
      <c r="B3" s="16">
        <f ca="1">TODAY()</f>
        <v>45281</v>
      </c>
      <c r="C3" s="15" t="s">
        <v>35</v>
      </c>
      <c r="D3" s="18"/>
      <c r="E3" s="107"/>
      <c r="F3" s="36"/>
      <c r="G3" s="36"/>
      <c r="H3" s="108"/>
    </row>
    <row r="4" spans="1:9" ht="22.5" customHeight="1">
      <c r="A4" s="14" t="s">
        <v>32</v>
      </c>
      <c r="B4" s="44"/>
      <c r="C4" s="44"/>
      <c r="D4" s="45"/>
      <c r="E4" s="109"/>
      <c r="F4" s="110"/>
      <c r="G4" s="110"/>
      <c r="H4" s="11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0" t="s">
        <v>61</v>
      </c>
      <c r="B6" s="61"/>
      <c r="C6" s="128" t="s">
        <v>78</v>
      </c>
      <c r="D6" s="52"/>
      <c r="E6" s="3" t="s">
        <v>76</v>
      </c>
      <c r="F6" s="6">
        <v>650000</v>
      </c>
      <c r="G6" s="3">
        <v>1</v>
      </c>
      <c r="H6" s="6">
        <f>F6*G6</f>
        <v>650000</v>
      </c>
      <c r="I6" s="2"/>
    </row>
    <row r="7" spans="1:9" ht="24" customHeight="1">
      <c r="A7" s="62"/>
      <c r="B7" s="63"/>
      <c r="C7" s="122" t="s">
        <v>79</v>
      </c>
      <c r="D7" s="123"/>
      <c r="E7" s="22" t="s">
        <v>10</v>
      </c>
      <c r="F7" s="6"/>
      <c r="G7" s="3"/>
      <c r="H7" s="6">
        <f t="shared" ref="H7:H20" si="0">F7*G7</f>
        <v>0</v>
      </c>
      <c r="I7" s="2"/>
    </row>
    <row r="8" spans="1:9" ht="25.5" customHeight="1">
      <c r="A8" s="62"/>
      <c r="B8" s="63"/>
      <c r="C8" s="124"/>
      <c r="D8" s="125"/>
      <c r="E8" s="3" t="s">
        <v>6</v>
      </c>
      <c r="F8" s="6"/>
      <c r="G8" s="3"/>
      <c r="H8" s="6">
        <f t="shared" si="0"/>
        <v>0</v>
      </c>
      <c r="I8" s="2"/>
    </row>
    <row r="9" spans="1:9" ht="37.5" customHeight="1">
      <c r="A9" s="62"/>
      <c r="B9" s="63"/>
      <c r="C9" s="124"/>
      <c r="D9" s="125"/>
      <c r="E9" s="3" t="s">
        <v>7</v>
      </c>
      <c r="F9" s="6"/>
      <c r="G9" s="3"/>
      <c r="H9" s="6">
        <f t="shared" si="0"/>
        <v>0</v>
      </c>
      <c r="I9" s="2"/>
    </row>
    <row r="10" spans="1:9" ht="24" customHeight="1">
      <c r="A10" s="62"/>
      <c r="B10" s="63"/>
      <c r="C10" s="124"/>
      <c r="D10" s="125"/>
      <c r="E10" s="3" t="s">
        <v>8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124"/>
      <c r="D11" s="125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124"/>
      <c r="D12" s="125"/>
      <c r="E12" s="3" t="s">
        <v>9</v>
      </c>
      <c r="F12" s="6"/>
      <c r="G12" s="3"/>
      <c r="H12" s="6">
        <f t="shared" si="0"/>
        <v>0</v>
      </c>
      <c r="I12" s="2"/>
    </row>
    <row r="13" spans="1:9">
      <c r="A13" s="62"/>
      <c r="B13" s="63"/>
      <c r="C13" s="124"/>
      <c r="D13" s="125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124"/>
      <c r="D14" s="125"/>
      <c r="E14" s="3" t="s">
        <v>67</v>
      </c>
      <c r="F14" s="6"/>
      <c r="G14" s="3"/>
      <c r="H14" s="6">
        <f t="shared" si="0"/>
        <v>0</v>
      </c>
      <c r="I14" s="2"/>
    </row>
    <row r="15" spans="1:9" ht="24" customHeight="1">
      <c r="A15" s="62"/>
      <c r="B15" s="63"/>
      <c r="C15" s="124"/>
      <c r="D15" s="125"/>
      <c r="E15" s="3" t="s">
        <v>68</v>
      </c>
      <c r="F15" s="6"/>
      <c r="G15" s="3"/>
      <c r="H15" s="6">
        <f t="shared" si="0"/>
        <v>0</v>
      </c>
      <c r="I15" s="2"/>
    </row>
    <row r="16" spans="1:9" ht="24" customHeight="1">
      <c r="A16" s="62"/>
      <c r="B16" s="63"/>
      <c r="C16" s="126"/>
      <c r="D16" s="127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71</v>
      </c>
      <c r="D17" s="54"/>
      <c r="E17" s="4" t="s">
        <v>70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62"/>
      <c r="B18" s="63"/>
      <c r="C18" s="70" t="s">
        <v>72</v>
      </c>
      <c r="D18" s="54"/>
      <c r="E18" s="4" t="s">
        <v>74</v>
      </c>
      <c r="F18" s="7"/>
      <c r="G18" s="4"/>
      <c r="H18" s="6"/>
      <c r="I18" s="2"/>
    </row>
    <row r="19" spans="1:9">
      <c r="A19" s="62"/>
      <c r="B19" s="63"/>
      <c r="C19" s="50" t="s">
        <v>73</v>
      </c>
      <c r="D19" s="51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2"/>
      <c r="B20" s="63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64" t="s">
        <v>65</v>
      </c>
      <c r="B21" s="65"/>
      <c r="C21" s="46" t="s">
        <v>11</v>
      </c>
      <c r="D21" s="46"/>
      <c r="E21" s="55">
        <f>SUM(H6:H20)</f>
        <v>700000</v>
      </c>
      <c r="F21" s="55"/>
      <c r="G21" s="24">
        <v>1</v>
      </c>
      <c r="H21" s="114" t="s">
        <v>13</v>
      </c>
      <c r="I21" s="2"/>
    </row>
    <row r="22" spans="1:9" ht="12.75" customHeight="1">
      <c r="A22" s="66"/>
      <c r="B22" s="67"/>
      <c r="C22" s="46"/>
      <c r="D22" s="46"/>
      <c r="E22" s="55">
        <f>E21*G21</f>
        <v>700000</v>
      </c>
      <c r="F22" s="55"/>
      <c r="G22" s="55"/>
      <c r="H22" s="114"/>
      <c r="I22" s="2"/>
    </row>
    <row r="23" spans="1:9" ht="12.75" customHeight="1">
      <c r="A23" s="66"/>
      <c r="B23" s="67"/>
      <c r="C23" s="46"/>
      <c r="D23" s="46"/>
      <c r="E23" s="55"/>
      <c r="F23" s="55"/>
      <c r="G23" s="55"/>
      <c r="H23" s="114"/>
      <c r="I23" s="2"/>
    </row>
    <row r="24" spans="1:9" ht="17.25" customHeight="1">
      <c r="A24" s="66"/>
      <c r="B24" s="67"/>
      <c r="C24" s="81" t="s">
        <v>16</v>
      </c>
      <c r="D24" s="8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68"/>
      <c r="B25" s="69"/>
      <c r="C25" s="129" t="s">
        <v>81</v>
      </c>
      <c r="D25" s="49"/>
      <c r="E25" s="5" t="s">
        <v>80</v>
      </c>
      <c r="F25" s="6">
        <v>30000</v>
      </c>
      <c r="G25" s="3">
        <v>1</v>
      </c>
      <c r="H25" s="6">
        <f>F25*G25</f>
        <v>30000</v>
      </c>
      <c r="I25" s="2"/>
    </row>
    <row r="26" spans="1:9" ht="25.15" customHeight="1">
      <c r="A26" s="87" t="s">
        <v>59</v>
      </c>
      <c r="B26" s="88"/>
      <c r="C26" s="129"/>
      <c r="D26" s="49"/>
      <c r="E26" s="5"/>
      <c r="F26" s="6"/>
      <c r="G26" s="3"/>
      <c r="H26" s="6">
        <f>F26*G26</f>
        <v>0</v>
      </c>
      <c r="I26" s="2"/>
    </row>
    <row r="27" spans="1:9">
      <c r="A27" s="89"/>
      <c r="B27" s="90"/>
      <c r="C27" s="129"/>
      <c r="D27" s="49"/>
      <c r="E27" s="5"/>
      <c r="F27" s="6"/>
      <c r="G27" s="3"/>
      <c r="H27" s="6">
        <f t="shared" ref="H27:H33" si="1">F27*G27</f>
        <v>0</v>
      </c>
      <c r="I27" s="2"/>
    </row>
    <row r="28" spans="1:9">
      <c r="A28" s="89"/>
      <c r="B28" s="90"/>
      <c r="C28" s="129"/>
      <c r="D28" s="49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129"/>
      <c r="D29" s="49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129"/>
      <c r="D30" s="49"/>
      <c r="E30" s="5"/>
      <c r="F30" s="6"/>
      <c r="G30" s="3"/>
      <c r="H30" s="6">
        <f t="shared" si="1"/>
        <v>0</v>
      </c>
      <c r="I30" s="2"/>
    </row>
    <row r="31" spans="1:9">
      <c r="A31" s="89"/>
      <c r="B31" s="90"/>
      <c r="C31" s="129"/>
      <c r="D31" s="4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89"/>
      <c r="B32" s="90"/>
      <c r="C32" s="83"/>
      <c r="D32" s="8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1"/>
      <c r="B33" s="92"/>
      <c r="C33" s="83"/>
      <c r="D33" s="84"/>
      <c r="E33" s="5"/>
      <c r="F33" s="6"/>
      <c r="G33" s="3"/>
      <c r="H33" s="6">
        <f t="shared" si="1"/>
        <v>0</v>
      </c>
      <c r="I33" s="2"/>
    </row>
    <row r="34" spans="1:9" ht="13.5" customHeight="1">
      <c r="A34" s="93" t="s">
        <v>23</v>
      </c>
      <c r="B34" s="94"/>
      <c r="C34" s="7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78"/>
      <c r="E34" s="56">
        <f>SUM(H25:H33)</f>
        <v>30000</v>
      </c>
      <c r="F34" s="57"/>
      <c r="G34" s="57"/>
      <c r="H34" s="112" t="s">
        <v>13</v>
      </c>
      <c r="I34" s="2"/>
    </row>
    <row r="35" spans="1:9" ht="14.25" customHeight="1">
      <c r="A35" s="95"/>
      <c r="B35" s="96"/>
      <c r="C35" s="79"/>
      <c r="D35" s="80"/>
      <c r="E35" s="58"/>
      <c r="F35" s="59"/>
      <c r="G35" s="59"/>
      <c r="H35" s="113"/>
      <c r="I35" s="2"/>
    </row>
    <row r="36" spans="1:9" ht="16.5" customHeight="1">
      <c r="A36" s="85" t="s">
        <v>26</v>
      </c>
      <c r="B36" s="86"/>
      <c r="C36" s="75" t="b">
        <f>IF(F38="카드+현금",Sheet3!C11,IF(F38="현금+카드",Sheet3!C4))</f>
        <v>0</v>
      </c>
      <c r="D36" s="76"/>
      <c r="E36" s="8" t="s">
        <v>4</v>
      </c>
      <c r="F36" s="117">
        <f>SUM(E22,E34)</f>
        <v>730000</v>
      </c>
      <c r="G36" s="117"/>
      <c r="H36" s="9" t="s">
        <v>13</v>
      </c>
      <c r="I36" s="2"/>
    </row>
    <row r="37" spans="1:9" ht="16.5" customHeight="1">
      <c r="A37" s="85" t="s">
        <v>25</v>
      </c>
      <c r="B37" s="86"/>
      <c r="C37" s="73" t="b">
        <f>IF(F38="카드+현금",Sheet3!C9,IF(F38="현금+카드",Sheet3!C6))</f>
        <v>0</v>
      </c>
      <c r="D37" s="74"/>
      <c r="E37" s="8" t="s">
        <v>14</v>
      </c>
      <c r="F37" s="115">
        <f>F36*1.1-F36</f>
        <v>73000.000000000116</v>
      </c>
      <c r="G37" s="116"/>
      <c r="H37" s="10"/>
      <c r="I37" s="2"/>
    </row>
    <row r="38" spans="1:9" ht="17.25" customHeight="1">
      <c r="A38" s="85" t="s">
        <v>21</v>
      </c>
      <c r="B38" s="86"/>
      <c r="C38" s="98"/>
      <c r="D38" s="99"/>
      <c r="E38" s="8" t="s">
        <v>20</v>
      </c>
      <c r="F38" s="71" t="s">
        <v>60</v>
      </c>
      <c r="G38" s="7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3" t="s">
        <v>22</v>
      </c>
      <c r="B39" s="94"/>
      <c r="C39" s="100">
        <f>SUM(C36:C37)-C38</f>
        <v>0</v>
      </c>
      <c r="D39" s="101"/>
      <c r="E39" s="21" t="s">
        <v>64</v>
      </c>
      <c r="F39" s="119"/>
      <c r="G39" s="120"/>
      <c r="H39" s="121"/>
      <c r="I39" s="2"/>
    </row>
    <row r="40" spans="1:9" ht="20.25" customHeight="1">
      <c r="A40" s="95"/>
      <c r="B40" s="96"/>
      <c r="C40" s="102"/>
      <c r="D40" s="103"/>
      <c r="E40" s="25" t="s">
        <v>15</v>
      </c>
      <c r="F40" s="118">
        <f>IF(F38="현금(이체X)",F36,IF(F38="웹결제",ROUND(Sheet2!B7,-4),IF(F38="이체 및 현금영수증",F36+F36*10%,IF(F38="이체 및 세금계산서",F36+F36*10%,IF(F38="이체 및 세금계산서",F36+F36*10%,)))))-F39</f>
        <v>803000</v>
      </c>
      <c r="G40" s="11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43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97" t="s">
        <v>40</v>
      </c>
      <c r="F42" s="97"/>
      <c r="G42" s="97"/>
      <c r="H42" s="97"/>
      <c r="I42" s="2"/>
    </row>
    <row r="43" spans="1:9">
      <c r="A43" s="36"/>
      <c r="B43" s="36"/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97"/>
      <c r="F44" s="97"/>
      <c r="G44" s="97"/>
      <c r="H44" s="9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48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C7:D16"/>
    <mergeCell ref="A43:B43"/>
    <mergeCell ref="F41:G41"/>
    <mergeCell ref="C1:D2"/>
    <mergeCell ref="C5:D5"/>
    <mergeCell ref="B4:D4"/>
    <mergeCell ref="C21:D23"/>
    <mergeCell ref="C20:D20"/>
    <mergeCell ref="C19:D19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54</v>
      </c>
      <c r="B3" s="36"/>
      <c r="C3" s="36"/>
      <c r="E3" t="s">
        <v>47</v>
      </c>
      <c r="F3">
        <f>Sheet1!F36</f>
        <v>730000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14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253000.00000000003</v>
      </c>
      <c r="D6" t="s">
        <v>50</v>
      </c>
    </row>
    <row r="8" spans="1:7">
      <c r="A8" s="36" t="s">
        <v>55</v>
      </c>
      <c r="B8" s="36"/>
      <c r="C8" s="3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730000</v>
      </c>
    </row>
    <row r="10" spans="1:7">
      <c r="B10" t="s">
        <v>14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41</v>
      </c>
      <c r="B2" t="s">
        <v>13</v>
      </c>
      <c r="C2" s="20" t="s">
        <v>58</v>
      </c>
      <c r="D2" t="s">
        <v>28</v>
      </c>
    </row>
    <row r="3" spans="1:5">
      <c r="A3" t="s">
        <v>18</v>
      </c>
      <c r="B3" t="s">
        <v>24</v>
      </c>
      <c r="C3" s="20" t="s">
        <v>57</v>
      </c>
      <c r="D3" s="13" t="s">
        <v>30</v>
      </c>
    </row>
    <row r="4" spans="1:5">
      <c r="A4" t="s">
        <v>19</v>
      </c>
      <c r="B4" s="11">
        <f>Sheet1!F36-(Sheet1!C36)</f>
        <v>730000</v>
      </c>
    </row>
    <row r="5" spans="1:5">
      <c r="A5" t="s">
        <v>56</v>
      </c>
      <c r="B5" s="11"/>
    </row>
    <row r="6" spans="1:5">
      <c r="A6" t="s">
        <v>31</v>
      </c>
    </row>
    <row r="7" spans="1:5">
      <c r="A7" t="s">
        <v>42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2023-12-21T02:28:55Z</cp:lastPrinted>
  <dcterms:created xsi:type="dcterms:W3CDTF">2019-03-28T03:58:09Z</dcterms:created>
  <dcterms:modified xsi:type="dcterms:W3CDTF">2023-12-21T03:24:35Z</dcterms:modified>
</cp:coreProperties>
</file>