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C5BE81F8-7F8C-4A48-B1B1-8914AA9AC8E1}" xr6:coauthVersionLast="47" xr6:coauthVersionMax="47" xr10:uidLastSave="{2B273836-C428-4D86-BA6C-38037501E5CF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<sst xmlns="http://schemas.openxmlformats.org/spreadsheetml/2006/main" count="96" uniqueCount="84">
  <si>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</si>
  <si>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</si>
  <si>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</si>
  <si>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</si>
  <si>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</si>
  <si>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</si>
  <si>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</si>
  <si>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</si>
  <si>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</si>
  <si>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</si>
  <si>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</si>
  <si>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</si>
  <si>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</si>
  <si>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</si>
  <si>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</si>
  <si>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</si>
  <si>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</si>
  <si>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</si>
  <si>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</si>
  <si>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</si>
  <si>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</si>
  <si>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</si>
  <si>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</si>
  <si>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</si>
  <si>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</si>
  <si>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</si>
  <si>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</si>
  <si>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</si>
  <si>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</si>
  <si>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</si>
  <si>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</si>
  <si>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</si>
  <si>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</si>
  <si>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</si>
  <si>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</si>
  <si>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</si>
  <si>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</si>
  <si>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</si>
  <si>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</si>
  <si>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</si>
  <si>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</si>
  <si>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</si>
  <si>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</si>
  <si>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</si>
  <si>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</si>
  <si>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</si>
  <si>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</si>
  <si>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</si>
  <si>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</si>
  <si>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</si>
  <si>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</si>
  <si>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</si>
  <si>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</si>
  <si>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</si>
  <si>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</si>
  <si>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</si>
  <si>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</si>
  <si>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</si>
  <si>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</si>
  <si>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</si>
  <si>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</si>
  <si>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</si>
  <si>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</si>
  <si>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</si>
  <si>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</si>
  <si>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</si>
  <si>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</si>
  <si>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</si>
  <si>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</si>
  <si>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</si>
  <si>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</si>
  <si>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</si>
  <si>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</si>
  <si>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</si>
  <si>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>AMD 라이젠5-5세대 7500F (멀티팩(정품))</t>
    <phoneticPr fontId="1" type="noConversion"/>
  </si>
  <si>
    <t>PCCOOLER PALADIN 400 (BLACK)</t>
    <phoneticPr fontId="1" type="noConversion"/>
  </si>
  <si>
    <t>MSI PRO B650M-A WIFI</t>
    <phoneticPr fontId="1" type="noConversion"/>
  </si>
  <si>
    <t>삼성전자 DDR5-5600 (16GB)</t>
    <phoneticPr fontId="1" type="noConversion"/>
  </si>
  <si>
    <t>ZOTAC GAMING 지포스 RTX 4060 Ti TWIN Edge D6 8GB</t>
    <phoneticPr fontId="1" type="noConversion"/>
  </si>
  <si>
    <t>삼성전자 PM9A1 M.2 NVMe 병행 AS2년보증</t>
    <phoneticPr fontId="1" type="noConversion"/>
  </si>
  <si>
    <t>darkFlash DLM21 RGB MESH 강화유리 (블랙)</t>
    <phoneticPr fontId="1" type="noConversion"/>
  </si>
  <si>
    <t>마이크로닉스 Classic II 풀체인지 700W 80PLUS BRONZE 230V EU 개선버전</t>
    <phoneticPr fontId="1" type="noConversion"/>
  </si>
  <si>
    <t>김환경 고객님</t>
    <phoneticPr fontId="1" type="noConversion"/>
  </si>
  <si>
    <t>조립만 의뢰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</si>
</sst>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7" borderId="1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9" sqref="C19:D1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38" t="s">
        <v>63</v>
      </c>
      <c r="D1" s="39"/>
      <c r="E1" s="113"/>
      <c r="F1" s="114"/>
      <c r="G1" s="114"/>
      <c r="H1" s="115"/>
    </row>
    <row r="2" spans="1:9" ht="22.5" customHeight="1">
      <c r="A2" s="15" t="s">
        <v>34</v>
      </c>
      <c r="B2" s="29"/>
      <c r="C2" s="40"/>
      <c r="D2" s="41"/>
      <c r="E2" s="116"/>
      <c r="F2" s="36"/>
      <c r="G2" s="36"/>
      <c r="H2" s="117"/>
    </row>
    <row r="3" spans="1:9" ht="22.5" customHeight="1">
      <c r="A3" s="15" t="s">
        <v>35</v>
      </c>
      <c r="B3" s="16">
        <f ca="1">TODAY()</f>
        <v>45243</v>
      </c>
      <c r="C3" s="15" t="s">
        <v>36</v>
      </c>
      <c r="D3" s="18"/>
      <c r="E3" s="116"/>
      <c r="F3" s="36"/>
      <c r="G3" s="36"/>
      <c r="H3" s="117"/>
    </row>
    <row r="4" spans="1:9" ht="22.5" customHeight="1">
      <c r="A4" s="14" t="s">
        <v>33</v>
      </c>
      <c r="B4" s="44"/>
      <c r="C4" s="44"/>
      <c r="D4" s="45"/>
      <c r="E4" s="118"/>
      <c r="F4" s="119"/>
      <c r="G4" s="119"/>
      <c r="H4" s="120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74</v>
      </c>
      <c r="D6" s="56"/>
      <c r="E6" s="3" t="s">
        <v>6</v>
      </c>
      <c r="F6" s="6">
        <v>233000</v>
      </c>
      <c r="G6" s="3">
        <v>1</v>
      </c>
      <c r="H6" s="6">
        <f>F6*G6</f>
        <v>233000</v>
      </c>
      <c r="I6" s="2"/>
    </row>
    <row r="7" spans="1:9" ht="24" customHeight="1">
      <c r="A7" s="69"/>
      <c r="B7" s="70"/>
      <c r="C7" s="55" t="s">
        <v>75</v>
      </c>
      <c r="D7" s="56"/>
      <c r="E7" s="22" t="s">
        <v>11</v>
      </c>
      <c r="F7" s="6">
        <v>33000</v>
      </c>
      <c r="G7" s="3">
        <v>1</v>
      </c>
      <c r="H7" s="6">
        <f t="shared" ref="H7:H20" si="0">F7*G7</f>
        <v>33000</v>
      </c>
      <c r="I7" s="2"/>
    </row>
    <row r="8" spans="1:9" ht="25.5" customHeight="1">
      <c r="A8" s="69"/>
      <c r="B8" s="70"/>
      <c r="C8" s="124" t="s">
        <v>76</v>
      </c>
      <c r="D8" s="125"/>
      <c r="E8" s="3" t="s">
        <v>7</v>
      </c>
      <c r="F8" s="6">
        <v>210000</v>
      </c>
      <c r="G8" s="3">
        <v>1</v>
      </c>
      <c r="H8" s="6">
        <f t="shared" si="0"/>
        <v>210000</v>
      </c>
      <c r="I8" s="2"/>
    </row>
    <row r="9" spans="1:9" ht="37.5" customHeight="1">
      <c r="A9" s="69"/>
      <c r="B9" s="70"/>
      <c r="C9" s="55" t="s">
        <v>77</v>
      </c>
      <c r="D9" s="56"/>
      <c r="E9" s="3" t="s">
        <v>8</v>
      </c>
      <c r="F9" s="6">
        <v>60000</v>
      </c>
      <c r="G9" s="3">
        <v>2</v>
      </c>
      <c r="H9" s="6">
        <f t="shared" si="0"/>
        <v>120000</v>
      </c>
      <c r="I9" s="2"/>
    </row>
    <row r="10" spans="1:9" ht="24" customHeight="1">
      <c r="A10" s="69"/>
      <c r="B10" s="70"/>
      <c r="C10" s="55" t="s">
        <v>78</v>
      </c>
      <c r="D10" s="56"/>
      <c r="E10" s="3" t="s">
        <v>9</v>
      </c>
      <c r="F10" s="6">
        <v>570000</v>
      </c>
      <c r="G10" s="3">
        <v>1</v>
      </c>
      <c r="H10" s="6">
        <f t="shared" si="0"/>
        <v>570000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79</v>
      </c>
      <c r="D12" s="56"/>
      <c r="E12" s="3" t="s">
        <v>10</v>
      </c>
      <c r="F12" s="6">
        <v>101000</v>
      </c>
      <c r="G12" s="3">
        <v>1</v>
      </c>
      <c r="H12" s="6">
        <f t="shared" si="0"/>
        <v>101000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80</v>
      </c>
      <c r="D14" s="50"/>
      <c r="E14" s="3" t="s">
        <v>68</v>
      </c>
      <c r="F14" s="6">
        <v>56000</v>
      </c>
      <c r="G14" s="3">
        <v>1</v>
      </c>
      <c r="H14" s="6">
        <f t="shared" si="0"/>
        <v>56000</v>
      </c>
      <c r="I14" s="2"/>
    </row>
    <row r="15" spans="1:9" ht="24" customHeight="1">
      <c r="A15" s="69"/>
      <c r="B15" s="70"/>
      <c r="C15" s="49" t="s">
        <v>81</v>
      </c>
      <c r="D15" s="50"/>
      <c r="E15" s="3" t="s">
        <v>69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83</v>
      </c>
      <c r="D17" s="61"/>
      <c r="E17" s="4" t="s">
        <v>71</v>
      </c>
      <c r="F17" s="7">
        <v>40000</v>
      </c>
      <c r="G17" s="4">
        <v>1</v>
      </c>
      <c r="H17" s="6">
        <f t="shared" si="0"/>
        <v>40000</v>
      </c>
      <c r="I17" s="2"/>
    </row>
    <row r="18" spans="1:9">
      <c r="A18" s="69"/>
      <c r="B18" s="70"/>
      <c r="C18" s="77"/>
      <c r="D18" s="78"/>
      <c r="E18" s="4" t="s">
        <v>72</v>
      </c>
      <c r="F18" s="7"/>
      <c r="G18" s="4"/>
      <c r="H18" s="6"/>
      <c r="I18" s="2"/>
    </row>
    <row r="19" spans="1:9">
      <c r="A19" s="69"/>
      <c r="B19" s="70"/>
      <c r="C19" s="53"/>
      <c r="D19" s="54"/>
      <c r="E19" s="3" t="s">
        <v>73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1443000</v>
      </c>
      <c r="F21" s="62"/>
      <c r="G21" s="24">
        <v>1</v>
      </c>
      <c r="H21" s="123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1443000</v>
      </c>
      <c r="F22" s="62"/>
      <c r="G22" s="62"/>
      <c r="H22" s="123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3"/>
      <c r="I23" s="2"/>
    </row>
    <row r="24" spans="1:9" ht="17.25" customHeight="1">
      <c r="A24" s="73"/>
      <c r="B24" s="74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6" t="s">
        <v>60</v>
      </c>
      <c r="B26" s="97"/>
      <c r="C26" s="79"/>
      <c r="D26" s="79"/>
      <c r="E26" s="5"/>
      <c r="F26" s="6"/>
      <c r="G26" s="3"/>
      <c r="H26" s="6">
        <f>F26*G26</f>
        <v>0</v>
      </c>
      <c r="I26" s="2"/>
    </row>
    <row r="27" spans="1:9">
      <c r="A27" s="98"/>
      <c r="B27" s="99"/>
      <c r="C27" s="79"/>
      <c r="D27" s="79"/>
      <c r="E27" s="5"/>
      <c r="F27" s="6"/>
      <c r="G27" s="3"/>
      <c r="H27" s="6">
        <f t="shared" ref="H27:H33" si="1">F27*G27</f>
        <v>0</v>
      </c>
      <c r="I27" s="2"/>
    </row>
    <row r="28" spans="1:9">
      <c r="A28" s="98"/>
      <c r="B28" s="99"/>
      <c r="C28" s="79"/>
      <c r="D28" s="79"/>
      <c r="E28" s="5"/>
      <c r="F28" s="6"/>
      <c r="G28" s="3"/>
      <c r="H28" s="6">
        <f t="shared" si="1"/>
        <v>0</v>
      </c>
      <c r="I28" s="2"/>
    </row>
    <row r="29" spans="1:9">
      <c r="A29" s="98"/>
      <c r="B29" s="99"/>
      <c r="C29" s="79"/>
      <c r="D29" s="79"/>
      <c r="E29" s="5"/>
      <c r="F29" s="6"/>
      <c r="G29" s="3"/>
      <c r="H29" s="6">
        <f t="shared" si="1"/>
        <v>0</v>
      </c>
      <c r="I29" s="2"/>
    </row>
    <row r="30" spans="1:9">
      <c r="A30" s="98"/>
      <c r="B30" s="99"/>
      <c r="C30" s="79"/>
      <c r="D30" s="79"/>
      <c r="E30" s="5"/>
      <c r="F30" s="6"/>
      <c r="G30" s="3"/>
      <c r="H30" s="6">
        <f t="shared" si="1"/>
        <v>0</v>
      </c>
      <c r="I30" s="2"/>
    </row>
    <row r="31" spans="1:9">
      <c r="A31" s="98"/>
      <c r="B31" s="99"/>
      <c r="C31" s="79"/>
      <c r="D31" s="79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8"/>
      <c r="B32" s="99"/>
      <c r="C32" s="92"/>
      <c r="D32" s="93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0"/>
      <c r="B33" s="101"/>
      <c r="C33" s="92"/>
      <c r="D33" s="93"/>
      <c r="E33" s="5"/>
      <c r="F33" s="6"/>
      <c r="G33" s="3"/>
      <c r="H33" s="6">
        <f t="shared" si="1"/>
        <v>0</v>
      </c>
      <c r="I33" s="2"/>
    </row>
    <row r="34" spans="1:9" ht="13.5" customHeight="1">
      <c r="A34" s="102" t="s">
        <v>24</v>
      </c>
      <c r="B34" s="103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3">
        <f>SUM(H25:H33)</f>
        <v>0</v>
      </c>
      <c r="F34" s="64"/>
      <c r="G34" s="64"/>
      <c r="H34" s="121" t="s">
        <v>14</v>
      </c>
      <c r="I34" s="2"/>
    </row>
    <row r="35" spans="1:9" ht="14.25" customHeight="1">
      <c r="A35" s="104"/>
      <c r="B35" s="105"/>
      <c r="C35" s="88"/>
      <c r="D35" s="89"/>
      <c r="E35" s="65"/>
      <c r="F35" s="66"/>
      <c r="G35" s="66"/>
      <c r="H35" s="122"/>
      <c r="I35" s="2"/>
    </row>
    <row r="36" spans="1:9" ht="16.5" customHeight="1">
      <c r="A36" s="94" t="s">
        <v>27</v>
      </c>
      <c r="B36" s="95"/>
      <c r="C36" s="84" t="b">
        <f>IF(F38="카드+현금",Sheet3!C11,IF(F38="현금+카드",Sheet3!C4))</f>
        <v>0</v>
      </c>
      <c r="D36" s="85"/>
      <c r="E36" s="8" t="s">
        <v>4</v>
      </c>
      <c r="F36" s="128">
        <f>SUM(E22,E34)</f>
        <v>1443000</v>
      </c>
      <c r="G36" s="128"/>
      <c r="H36" s="9" t="s">
        <v>14</v>
      </c>
      <c r="I36" s="2"/>
    </row>
    <row r="37" spans="1:9" ht="16.5" customHeight="1">
      <c r="A37" s="94" t="s">
        <v>26</v>
      </c>
      <c r="B37" s="95"/>
      <c r="C37" s="82" t="b">
        <f>IF(F38="카드+현금",Sheet3!C9,IF(F38="현금+카드",Sheet3!C6))</f>
        <v>0</v>
      </c>
      <c r="D37" s="83"/>
      <c r="E37" s="8" t="s">
        <v>15</v>
      </c>
      <c r="F37" s="126">
        <f>F36*1.1-F36</f>
        <v>144300.00000000023</v>
      </c>
      <c r="G37" s="127"/>
      <c r="H37" s="10"/>
      <c r="I37" s="2"/>
    </row>
    <row r="38" spans="1:9" ht="17.25" customHeight="1">
      <c r="A38" s="94" t="s">
        <v>22</v>
      </c>
      <c r="B38" s="95"/>
      <c r="C38" s="107"/>
      <c r="D38" s="108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2" t="s">
        <v>23</v>
      </c>
      <c r="B39" s="103"/>
      <c r="C39" s="109">
        <f>SUM(C36:C37)-C38</f>
        <v>0</v>
      </c>
      <c r="D39" s="110"/>
      <c r="E39" s="21" t="s">
        <v>65</v>
      </c>
      <c r="F39" s="130">
        <v>7300</v>
      </c>
      <c r="G39" s="131"/>
      <c r="H39" s="132"/>
      <c r="I39" s="2"/>
    </row>
    <row r="40" spans="1:9" ht="20.25" customHeight="1">
      <c r="A40" s="104"/>
      <c r="B40" s="105"/>
      <c r="C40" s="111"/>
      <c r="D40" s="112"/>
      <c r="E40" s="25" t="s">
        <v>16</v>
      </c>
      <c r="F40" s="129">
        <f>IF(F38="현금(이체X)",F36,IF(F38="웹결제",ROUND(Sheet2!B7,-4),IF(F38="이체 및 현금영수증",F36+F36*10%,IF(F38="이체 및 세금계산서",F36+F36*10%,IF(F38="이체 및 세금계산서",F36+F36*10%,)))))-F39</f>
        <v>1580000</v>
      </c>
      <c r="G40" s="129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-7300.0000000002328</v>
      </c>
      <c r="I41" s="2"/>
    </row>
    <row r="42" spans="1:9" ht="16.5" customHeight="1">
      <c r="B42" s="35"/>
      <c r="C42" s="2"/>
      <c r="D42" s="2"/>
      <c r="E42" s="106" t="s">
        <v>41</v>
      </c>
      <c r="F42" s="106"/>
      <c r="G42" s="106"/>
      <c r="H42" s="106"/>
      <c r="I42" s="2"/>
    </row>
    <row r="43" spans="1:9">
      <c r="A43" s="36"/>
      <c r="B43" s="36"/>
      <c r="C43" s="2"/>
      <c r="D43" s="2"/>
      <c r="E43" s="106"/>
      <c r="F43" s="106"/>
      <c r="G43" s="106"/>
      <c r="H43" s="106"/>
      <c r="I43" s="2"/>
    </row>
    <row r="44" spans="1:9">
      <c r="C44" s="2"/>
      <c r="D44" s="2"/>
      <c r="E44" s="106"/>
      <c r="F44" s="106"/>
      <c r="G44" s="106"/>
      <c r="H44" s="10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1443000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1037300.0000000001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1443000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1443000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1443000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2023-11-12T03:48:49Z</cp:lastPrinted>
  <dcterms:created xsi:type="dcterms:W3CDTF">2019-03-28T03:58:09Z</dcterms:created>
  <dcterms:modified xsi:type="dcterms:W3CDTF">2023-11-13T10:48:02Z</dcterms:modified>
</cp:coreProperties>
</file>