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F201CEC-7CEF-4221-B97D-2CD5E1422CE6}" xr6:coauthVersionLast="47" xr6:coauthVersionMax="47" xr10:uidLastSave="{00000000-0000-0000-0000-000000000000}"/>
  <bookViews>
    <workbookView xWindow="-150" yWindow="2445" windowWidth="28800" windowHeight="1534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<sst xmlns="http://schemas.openxmlformats.org/spreadsheetml/2006/main" count="106" uniqueCount="92">
  <si>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</si>
  <si>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</si>
  <si>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</si>
  <si>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</si>
  <si>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</si>
  <si>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</si>
  <si>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</si>
  <si>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</si>
  <si>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</si>
  <si>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</si>
  <si>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</si>
  <si>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</si>
  <si>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</si>
  <si>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</si>
  <si>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</si>
  <si>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</si>
  <si>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</si>
  <si>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</si>
  <si>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</si>
  <si>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</si>
  <si>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</si>
  <si>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</si>
  <si>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</si>
  <si>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</si>
  <si>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</si>
  <si>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</si>
  <si>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</si>
  <si>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</si>
  <si>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</si>
  <si>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</si>
  <si>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</si>
  <si>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</si>
  <si>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</si>
  <si>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</si>
  <si>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</si>
  <si>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</si>
  <si>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</si>
  <si>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</si>
  <si>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</si>
  <si>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</si>
  <si>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</si>
  <si>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</si>
  <si>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</si>
  <si>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</si>
  <si>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</si>
  <si>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</si>
  <si>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</si>
  <si>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</si>
  <si>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</si>
  <si>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</si>
  <si>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</si>
  <si>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</si>
  <si>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</si>
  <si>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</si>
  <si>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</si>
  <si>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</si>
  <si>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</si>
  <si>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</si>
  <si>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</si>
  <si>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</si>
  <si>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</si>
  <si>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</si>
  <si>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</si>
  <si>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</si>
  <si>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</si>
  <si>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</si>
  <si>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</si>
  <si>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</si>
  <si>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</si>
  <si>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</si>
  <si>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</si>
  <si>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</si>
  <si>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</si>
  <si>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</si>
  <si>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</si>
  <si>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</si>
  <si>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</si>
  <si>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</si>
  <si>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김하준 고객님</t>
    <phoneticPr fontId="1" type="noConversion"/>
  </si>
  <si>
    <t>NOCTUA NF-A12x25 PWM chromax.black.swap</t>
    <phoneticPr fontId="1" type="noConversion"/>
  </si>
  <si>
    <t>NOCTUA NH-D15 Chromax.black</t>
    <phoneticPr fontId="1" type="noConversion"/>
  </si>
  <si>
    <t>GIGABYTE Z690 AORUS PRO D4 피씨디렉트</t>
    <phoneticPr fontId="1" type="noConversion"/>
  </si>
  <si>
    <t>삼성전자 DDR4-3200 (32GB)</t>
    <phoneticPr fontId="1" type="noConversion"/>
  </si>
  <si>
    <t>ASUS TUF Gaming 라데온 RX 6700 XT O12G OC D6 12GB 대원씨티에스</t>
    <phoneticPr fontId="1" type="noConversion"/>
  </si>
  <si>
    <t>SK하이닉스 Gold P31 M.2 NVMe (1TB)</t>
    <phoneticPr fontId="1" type="noConversion"/>
  </si>
  <si>
    <t>be quiet PURE BASE 500DX 서린 (BLACK)</t>
    <phoneticPr fontId="1" type="noConversion"/>
  </si>
  <si>
    <t>에너맥스 REVOLUTION D.F. ERF850EWT 80Plus Gold Full Modular</t>
    <phoneticPr fontId="1" type="noConversion"/>
  </si>
  <si>
    <t>※ 현금이체계좌
  국민은행 (예금주: 최진만) 
361402-04-176640</t>
    <phoneticPr fontId="1" type="noConversion"/>
  </si>
  <si>
    <t>010-3614-1270</t>
    <phoneticPr fontId="1" type="noConversion"/>
  </si>
  <si>
    <t>인텔 코어i5-12세대 12600K (엘더레이크) (정품)</t>
    <phoneticPr fontId="1" type="noConversion"/>
  </si>
  <si>
    <t>Thermalright LGA17XX-BCF 서린 (GRAY)</t>
    <phoneticPr fontId="1" type="noConversion"/>
  </si>
  <si>
    <t>브라켓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</si>
</sst>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78</v>
      </c>
      <c r="C1" s="37" t="s">
        <v>77</v>
      </c>
      <c r="D1" s="38"/>
      <c r="E1" s="96"/>
      <c r="F1" s="97"/>
      <c r="G1" s="97"/>
      <c r="H1" s="98"/>
    </row>
    <row r="2" spans="1:9" ht="22.5" customHeight="1">
      <c r="A2" s="15" t="s">
        <v>39</v>
      </c>
      <c r="B2" s="29" t="s">
        <v>88</v>
      </c>
      <c r="C2" s="39"/>
      <c r="D2" s="40"/>
      <c r="E2" s="99"/>
      <c r="F2" s="95"/>
      <c r="G2" s="95"/>
      <c r="H2" s="100"/>
    </row>
    <row r="3" spans="1:9" ht="22.5" customHeight="1">
      <c r="A3" s="15" t="s">
        <v>40</v>
      </c>
      <c r="B3" s="16">
        <f ca="1">TODAY()</f>
        <v>45021</v>
      </c>
      <c r="C3" s="15" t="s">
        <v>41</v>
      </c>
      <c r="D3" s="18"/>
      <c r="E3" s="99"/>
      <c r="F3" s="95"/>
      <c r="G3" s="95"/>
      <c r="H3" s="100"/>
    </row>
    <row r="4" spans="1:9" ht="22.5" customHeight="1">
      <c r="A4" s="14" t="s">
        <v>38</v>
      </c>
      <c r="B4" s="43"/>
      <c r="C4" s="43"/>
      <c r="D4" s="44"/>
      <c r="E4" s="101"/>
      <c r="F4" s="102"/>
      <c r="G4" s="102"/>
      <c r="H4" s="103"/>
    </row>
    <row r="5" spans="1:9">
      <c r="A5" s="41" t="s">
        <v>0</v>
      </c>
      <c r="B5" s="42"/>
      <c r="C5" s="41" t="s">
        <v>5</v>
      </c>
      <c r="D5" s="42"/>
      <c r="E5" s="1" t="s">
        <v>1</v>
      </c>
      <c r="F5" s="1"/>
      <c r="G5" s="1"/>
      <c r="H5" s="1" t="s">
        <v>4</v>
      </c>
    </row>
    <row r="6" spans="1:9" ht="24" customHeight="1">
      <c r="A6" s="115" t="s">
        <v>52</v>
      </c>
      <c r="B6" s="116"/>
      <c r="C6" s="54" t="s">
        <v>89</v>
      </c>
      <c r="D6" s="55"/>
      <c r="E6" s="3" t="s">
        <v>6</v>
      </c>
      <c r="F6" s="6">
        <v>392000</v>
      </c>
      <c r="G6" s="3">
        <v>1</v>
      </c>
      <c r="H6" s="6">
        <f>F6*G6</f>
        <v>392000</v>
      </c>
      <c r="I6" s="2"/>
    </row>
    <row r="7" spans="1:9" ht="24" customHeight="1">
      <c r="A7" s="117"/>
      <c r="B7" s="118"/>
      <c r="C7" s="54" t="s">
        <v>80</v>
      </c>
      <c r="D7" s="55"/>
      <c r="E7" s="22" t="s">
        <v>13</v>
      </c>
      <c r="F7" s="6">
        <v>173000</v>
      </c>
      <c r="G7" s="3">
        <v>1</v>
      </c>
      <c r="H7" s="6">
        <f t="shared" ref="H7:H19" si="0">F7*G7</f>
        <v>173000</v>
      </c>
      <c r="I7" s="2"/>
    </row>
    <row r="8" spans="1:9" ht="25.5" customHeight="1">
      <c r="A8" s="117"/>
      <c r="B8" s="118"/>
      <c r="C8" s="107" t="s">
        <v>81</v>
      </c>
      <c r="D8" s="108"/>
      <c r="E8" s="3" t="s">
        <v>7</v>
      </c>
      <c r="F8" s="6">
        <v>313000</v>
      </c>
      <c r="G8" s="3">
        <v>1</v>
      </c>
      <c r="H8" s="6">
        <f t="shared" si="0"/>
        <v>313000</v>
      </c>
      <c r="I8" s="2"/>
    </row>
    <row r="9" spans="1:9" ht="37.5" customHeight="1">
      <c r="A9" s="117"/>
      <c r="B9" s="118"/>
      <c r="C9" s="54" t="s">
        <v>82</v>
      </c>
      <c r="D9" s="55"/>
      <c r="E9" s="3" t="s">
        <v>8</v>
      </c>
      <c r="F9" s="6">
        <v>93000</v>
      </c>
      <c r="G9" s="3">
        <v>2</v>
      </c>
      <c r="H9" s="6">
        <f t="shared" si="0"/>
        <v>186000</v>
      </c>
      <c r="I9" s="2"/>
    </row>
    <row r="10" spans="1:9" ht="24" customHeight="1">
      <c r="A10" s="117"/>
      <c r="B10" s="118"/>
      <c r="C10" s="54" t="s">
        <v>83</v>
      </c>
      <c r="D10" s="55"/>
      <c r="E10" s="3" t="s">
        <v>9</v>
      </c>
      <c r="F10" s="6">
        <v>669000</v>
      </c>
      <c r="G10" s="3">
        <v>1</v>
      </c>
      <c r="H10" s="6">
        <f t="shared" si="0"/>
        <v>669000</v>
      </c>
      <c r="I10" s="2"/>
    </row>
    <row r="11" spans="1:9" ht="24" customHeight="1">
      <c r="A11" s="117"/>
      <c r="B11" s="118"/>
      <c r="C11" s="56"/>
      <c r="D11" s="5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17"/>
      <c r="B12" s="118"/>
      <c r="C12" s="58" t="s">
        <v>84</v>
      </c>
      <c r="D12" s="55"/>
      <c r="E12" s="3" t="s">
        <v>10</v>
      </c>
      <c r="F12" s="6">
        <v>128000</v>
      </c>
      <c r="G12" s="3">
        <v>1</v>
      </c>
      <c r="H12" s="6">
        <f t="shared" si="0"/>
        <v>128000</v>
      </c>
      <c r="I12" s="2"/>
    </row>
    <row r="13" spans="1:9" ht="24" customHeight="1">
      <c r="A13" s="117"/>
      <c r="B13" s="118"/>
      <c r="C13" s="48"/>
      <c r="D13" s="49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17"/>
      <c r="B14" s="118"/>
      <c r="C14" s="48" t="s">
        <v>85</v>
      </c>
      <c r="D14" s="49"/>
      <c r="E14" s="3" t="s">
        <v>11</v>
      </c>
      <c r="F14" s="6">
        <v>119000</v>
      </c>
      <c r="G14" s="3">
        <v>1</v>
      </c>
      <c r="H14" s="6">
        <f t="shared" si="0"/>
        <v>119000</v>
      </c>
      <c r="I14" s="2"/>
    </row>
    <row r="15" spans="1:9" ht="24" customHeight="1">
      <c r="A15" s="117"/>
      <c r="B15" s="118"/>
      <c r="C15" s="48" t="s">
        <v>86</v>
      </c>
      <c r="D15" s="49"/>
      <c r="E15" s="3" t="s">
        <v>12</v>
      </c>
      <c r="F15" s="6">
        <v>158000</v>
      </c>
      <c r="G15" s="3">
        <v>1</v>
      </c>
      <c r="H15" s="6">
        <f t="shared" si="0"/>
        <v>158000</v>
      </c>
      <c r="I15" s="2"/>
    </row>
    <row r="16" spans="1:9" ht="24" customHeight="1">
      <c r="A16" s="117"/>
      <c r="B16" s="118"/>
      <c r="C16" s="50" t="s">
        <v>79</v>
      </c>
      <c r="D16" s="51"/>
      <c r="E16" s="3" t="s">
        <v>14</v>
      </c>
      <c r="F16" s="6">
        <v>52000</v>
      </c>
      <c r="G16" s="3">
        <v>6</v>
      </c>
      <c r="H16" s="6">
        <f t="shared" si="0"/>
        <v>312000</v>
      </c>
      <c r="I16" s="2"/>
    </row>
    <row r="17" spans="1:9">
      <c r="A17" s="117"/>
      <c r="B17" s="118"/>
      <c r="C17" s="59" t="s">
        <v>59</v>
      </c>
      <c r="D17" s="60"/>
      <c r="E17" s="4" t="s">
        <v>15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17"/>
      <c r="B18" s="118"/>
      <c r="C18" s="52" t="s">
        <v>49</v>
      </c>
      <c r="D18" s="53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17"/>
      <c r="B19" s="118"/>
      <c r="C19" s="46"/>
      <c r="D19" s="47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19" t="s">
        <v>53</v>
      </c>
      <c r="B20" s="120"/>
      <c r="C20" s="45" t="s">
        <v>16</v>
      </c>
      <c r="D20" s="45"/>
      <c r="E20" s="61">
        <f>SUM(H6:H19)</f>
        <v>2530000</v>
      </c>
      <c r="F20" s="61"/>
      <c r="G20" s="24">
        <v>1</v>
      </c>
      <c r="H20" s="106" t="s">
        <v>18</v>
      </c>
      <c r="I20" s="2"/>
    </row>
    <row r="21" spans="1:9" ht="12.75" customHeight="1">
      <c r="A21" s="121"/>
      <c r="B21" s="122"/>
      <c r="C21" s="45"/>
      <c r="D21" s="45"/>
      <c r="E21" s="61">
        <f>E20*G20</f>
        <v>2530000</v>
      </c>
      <c r="F21" s="61"/>
      <c r="G21" s="61"/>
      <c r="H21" s="106"/>
      <c r="I21" s="2"/>
    </row>
    <row r="22" spans="1:9" ht="12.75" customHeight="1">
      <c r="A22" s="121"/>
      <c r="B22" s="122"/>
      <c r="C22" s="45"/>
      <c r="D22" s="45"/>
      <c r="E22" s="61"/>
      <c r="F22" s="61"/>
      <c r="G22" s="61"/>
      <c r="H22" s="106"/>
      <c r="I22" s="2"/>
    </row>
    <row r="23" spans="1:9" ht="17.25" customHeight="1">
      <c r="A23" s="121"/>
      <c r="B23" s="122"/>
      <c r="C23" s="129" t="s">
        <v>21</v>
      </c>
      <c r="D23" s="13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23"/>
      <c r="B24" s="124"/>
      <c r="C24" s="48" t="s">
        <v>90</v>
      </c>
      <c r="D24" s="49"/>
      <c r="E24" s="5" t="s">
        <v>91</v>
      </c>
      <c r="F24" s="6">
        <v>10000</v>
      </c>
      <c r="G24" s="3">
        <v>1</v>
      </c>
      <c r="H24" s="6">
        <f>F24*G24</f>
        <v>10000</v>
      </c>
      <c r="I24" s="2"/>
    </row>
    <row r="25" spans="1:9" ht="25.15" customHeight="1">
      <c r="A25" s="109" t="s">
        <v>75</v>
      </c>
      <c r="B25" s="110"/>
      <c r="C25" s="66"/>
      <c r="D25" s="49"/>
      <c r="E25" s="5"/>
      <c r="F25" s="6"/>
      <c r="G25" s="3"/>
      <c r="H25" s="6">
        <f>F25*G25</f>
        <v>0</v>
      </c>
      <c r="I25" s="2"/>
    </row>
    <row r="26" spans="1:9">
      <c r="A26" s="111"/>
      <c r="B26" s="112"/>
      <c r="C26" s="66"/>
      <c r="D26" s="49"/>
      <c r="E26" s="5"/>
      <c r="F26" s="6"/>
      <c r="G26" s="3"/>
      <c r="H26" s="6">
        <f t="shared" ref="H26:H32" si="1">F26*G26</f>
        <v>0</v>
      </c>
      <c r="I26" s="2"/>
    </row>
    <row r="27" spans="1:9">
      <c r="A27" s="111"/>
      <c r="B27" s="112"/>
      <c r="C27" s="59"/>
      <c r="D27" s="60"/>
      <c r="E27" s="5"/>
      <c r="F27" s="6"/>
      <c r="G27" s="3"/>
      <c r="H27" s="6">
        <f t="shared" si="1"/>
        <v>0</v>
      </c>
      <c r="I27" s="2"/>
    </row>
    <row r="28" spans="1:9">
      <c r="A28" s="111"/>
      <c r="B28" s="112"/>
      <c r="C28" s="41"/>
      <c r="D28" s="42"/>
      <c r="E28" s="5"/>
      <c r="F28" s="6"/>
      <c r="G28" s="3"/>
      <c r="H28" s="6">
        <f t="shared" si="1"/>
        <v>0</v>
      </c>
      <c r="I28" s="2"/>
    </row>
    <row r="29" spans="1:9">
      <c r="A29" s="111"/>
      <c r="B29" s="112"/>
      <c r="C29" s="59"/>
      <c r="D29" s="60"/>
      <c r="E29" s="5"/>
      <c r="F29" s="6"/>
      <c r="G29" s="3"/>
      <c r="H29" s="6">
        <f t="shared" si="1"/>
        <v>0</v>
      </c>
      <c r="I29" s="2"/>
    </row>
    <row r="30" spans="1:9">
      <c r="A30" s="111"/>
      <c r="B30" s="112"/>
      <c r="C30" s="59"/>
      <c r="D30" s="60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111"/>
      <c r="B31" s="112"/>
      <c r="C31" s="59"/>
      <c r="D31" s="60"/>
      <c r="E31" s="5"/>
      <c r="F31" s="6"/>
      <c r="G31" s="3"/>
      <c r="H31" s="6">
        <f t="shared" si="1"/>
        <v>0</v>
      </c>
      <c r="I31" s="2"/>
    </row>
    <row r="32" spans="1:9" hidden="1">
      <c r="A32" s="113"/>
      <c r="B32" s="114"/>
      <c r="C32" s="59"/>
      <c r="D32" s="60"/>
      <c r="E32" s="5"/>
      <c r="F32" s="6"/>
      <c r="G32" s="3"/>
      <c r="H32" s="6">
        <f t="shared" si="1"/>
        <v>0</v>
      </c>
      <c r="I32" s="2"/>
    </row>
    <row r="33" spans="1:9" ht="13.5" customHeight="1">
      <c r="A33" s="70" t="s">
        <v>29</v>
      </c>
      <c r="B33" s="71"/>
      <c r="C33" s="12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126"/>
      <c r="E33" s="62">
        <f>SUM(H24:H32)</f>
        <v>10000</v>
      </c>
      <c r="F33" s="63"/>
      <c r="G33" s="63"/>
      <c r="H33" s="104" t="s">
        <v>18</v>
      </c>
      <c r="I33" s="2"/>
    </row>
    <row r="34" spans="1:9" ht="14.25" customHeight="1">
      <c r="A34" s="72"/>
      <c r="B34" s="73"/>
      <c r="C34" s="127"/>
      <c r="D34" s="128"/>
      <c r="E34" s="64"/>
      <c r="F34" s="65"/>
      <c r="G34" s="65"/>
      <c r="H34" s="105"/>
      <c r="I34" s="2"/>
    </row>
    <row r="35" spans="1:9" ht="16.5" customHeight="1">
      <c r="A35" s="67" t="s">
        <v>32</v>
      </c>
      <c r="B35" s="68"/>
      <c r="C35" s="91" t="b">
        <f>IF(F37="카드+현금",Sheet3!C11,IF(F37="현금+카드",Sheet3!C4))</f>
        <v>0</v>
      </c>
      <c r="D35" s="92"/>
      <c r="E35" s="8" t="s">
        <v>4</v>
      </c>
      <c r="F35" s="82">
        <f>SUM(E21,E33)</f>
        <v>2540000</v>
      </c>
      <c r="G35" s="82"/>
      <c r="H35" s="9" t="s">
        <v>18</v>
      </c>
      <c r="I35" s="2"/>
    </row>
    <row r="36" spans="1:9" ht="16.5" customHeight="1">
      <c r="A36" s="67" t="s">
        <v>31</v>
      </c>
      <c r="B36" s="68"/>
      <c r="C36" s="89" t="b">
        <f>IF(F37="카드+현금",Sheet3!C9,IF(F37="현금+카드",Sheet3!C6))</f>
        <v>0</v>
      </c>
      <c r="D36" s="90"/>
      <c r="E36" s="8" t="s">
        <v>19</v>
      </c>
      <c r="F36" s="80">
        <f>F35*1.1-F35</f>
        <v>254000</v>
      </c>
      <c r="G36" s="81"/>
      <c r="H36" s="10"/>
      <c r="I36" s="2"/>
    </row>
    <row r="37" spans="1:9" ht="17.25" customHeight="1">
      <c r="A37" s="67" t="s">
        <v>27</v>
      </c>
      <c r="B37" s="68"/>
      <c r="C37" s="74"/>
      <c r="D37" s="75"/>
      <c r="E37" s="8" t="s">
        <v>26</v>
      </c>
      <c r="F37" s="87" t="s">
        <v>76</v>
      </c>
      <c r="G37" s="8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70" t="s">
        <v>28</v>
      </c>
      <c r="B38" s="71"/>
      <c r="C38" s="76">
        <f>SUM(C35:C36)-C37</f>
        <v>0</v>
      </c>
      <c r="D38" s="77"/>
      <c r="E38" s="21" t="s">
        <v>27</v>
      </c>
      <c r="F38" s="84"/>
      <c r="G38" s="85"/>
      <c r="H38" s="86"/>
      <c r="I38" s="2"/>
    </row>
    <row r="39" spans="1:9" ht="20.25" customHeight="1">
      <c r="A39" s="72"/>
      <c r="B39" s="73"/>
      <c r="C39" s="78"/>
      <c r="D39" s="79"/>
      <c r="E39" s="25" t="s">
        <v>20</v>
      </c>
      <c r="F39" s="83">
        <f>IF(F37="현금(이체X)",F35,IF(F37="웹결제",ROUND(Sheet2!B7,-4),IF(F37="이체 및 현금영수증",F35+F35*10%,IF(F37="이체 및 세금계산서",F35+F35*10%,IF(F37="이체 및 세금계산서",F35+F35*10%,)))))-F38</f>
        <v>2794000</v>
      </c>
      <c r="G39" s="83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6" t="s">
        <v>58</v>
      </c>
      <c r="G40" s="36"/>
      <c r="H40" s="27">
        <f>F39-(F36+F35)</f>
        <v>0</v>
      </c>
      <c r="I40" s="2"/>
    </row>
    <row r="41" spans="1:9" ht="16.5" customHeight="1">
      <c r="B41" s="35"/>
      <c r="C41" s="93" t="s">
        <v>87</v>
      </c>
      <c r="D41" s="94"/>
      <c r="E41" s="69" t="s">
        <v>55</v>
      </c>
      <c r="F41" s="69"/>
      <c r="G41" s="69"/>
      <c r="H41" s="69"/>
      <c r="I41" s="2"/>
    </row>
    <row r="42" spans="1:9">
      <c r="A42" s="95"/>
      <c r="B42" s="95"/>
      <c r="C42" s="94"/>
      <c r="D42" s="94"/>
      <c r="E42" s="69"/>
      <c r="F42" s="69"/>
      <c r="G42" s="69"/>
      <c r="H42" s="69"/>
      <c r="I42" s="2"/>
    </row>
    <row r="43" spans="1:9">
      <c r="C43" s="94"/>
      <c r="D43" s="94"/>
      <c r="E43" s="69"/>
      <c r="F43" s="69"/>
      <c r="G43" s="69"/>
      <c r="H43" s="69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7">
    <mergeCell ref="E1:H4"/>
    <mergeCell ref="H33:H34"/>
    <mergeCell ref="H20:H22"/>
    <mergeCell ref="A5:B5"/>
    <mergeCell ref="C6:D6"/>
    <mergeCell ref="C7:D7"/>
    <mergeCell ref="C8:D8"/>
    <mergeCell ref="C9:D9"/>
    <mergeCell ref="A25:B32"/>
    <mergeCell ref="A33:B34"/>
    <mergeCell ref="A6:B19"/>
    <mergeCell ref="A20:B24"/>
    <mergeCell ref="C28:D28"/>
    <mergeCell ref="C33:D34"/>
    <mergeCell ref="C23:D23"/>
    <mergeCell ref="C24:D24"/>
    <mergeCell ref="A35:B35"/>
    <mergeCell ref="A36:B36"/>
    <mergeCell ref="E41:H43"/>
    <mergeCell ref="A38:B39"/>
    <mergeCell ref="C37:D37"/>
    <mergeCell ref="C38:D39"/>
    <mergeCell ref="F36:G36"/>
    <mergeCell ref="F35:G35"/>
    <mergeCell ref="F39:G39"/>
    <mergeCell ref="F38:H38"/>
    <mergeCell ref="F37:G37"/>
    <mergeCell ref="C36:D36"/>
    <mergeCell ref="C35:D35"/>
    <mergeCell ref="A37:B37"/>
    <mergeCell ref="C41:D43"/>
    <mergeCell ref="A42:B42"/>
    <mergeCell ref="E21:G22"/>
    <mergeCell ref="E33:G34"/>
    <mergeCell ref="C30:D30"/>
    <mergeCell ref="C25:D25"/>
    <mergeCell ref="C26:D26"/>
    <mergeCell ref="C32:D32"/>
    <mergeCell ref="C27:D27"/>
    <mergeCell ref="C29:D29"/>
    <mergeCell ref="C31:D31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95" t="s">
        <v>70</v>
      </c>
      <c r="B3" s="95"/>
      <c r="C3" s="95"/>
      <c r="E3" t="s">
        <v>63</v>
      </c>
      <c r="F3">
        <f>Sheet1!F35</f>
        <v>2540000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2244000</v>
      </c>
      <c r="D6" t="s">
        <v>66</v>
      </c>
    </row>
    <row r="8" spans="1:7">
      <c r="A8" s="95" t="s">
        <v>71</v>
      </c>
      <c r="B8" s="95"/>
      <c r="C8" s="95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2540000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2540000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2540000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2023-03-29T09:15:52Z</cp:lastPrinted>
  <dcterms:created xsi:type="dcterms:W3CDTF">2019-03-28T03:58:09Z</dcterms:created>
  <dcterms:modified xsi:type="dcterms:W3CDTF">2023-04-05T03:55:01Z</dcterms:modified>
</cp:coreProperties>
</file>