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2ABE6DF0-0E9B-4FB9-9744-630AEEBE0897}" xr6:coauthVersionLast="47" xr6:coauthVersionMax="47" xr10:uidLastSave="{00000000-0000-0000-0000-000000000000}"/>
  <bookViews>
    <workbookView xWindow="-28920" yWindow="1395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<sst xmlns="http://schemas.openxmlformats.org/spreadsheetml/2006/main" count="105" uniqueCount="91">
  <si>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</si>
  <si>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</si>
  <si>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</si>
  <si>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</si>
  <si>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</si>
  <si>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</si>
  <si>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</si>
  <si>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</si>
  <si>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</si>
  <si>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</si>
  <si>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</si>
  <si>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</si>
  <si>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</si>
  <si>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</si>
  <si>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</si>
  <si>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</si>
  <si>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</si>
  <si>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</si>
  <si>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</si>
  <si>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</si>
  <si>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</si>
  <si>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</si>
  <si>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</si>
  <si>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</si>
  <si>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</si>
  <si>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</si>
  <si>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</si>
  <si>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</si>
  <si>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</si>
  <si>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</si>
  <si>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</si>
  <si>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</si>
  <si>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</si>
  <si>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</si>
  <si>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</si>
  <si>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</si>
  <si>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</si>
  <si>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</si>
  <si>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</si>
  <si>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</si>
  <si>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</si>
  <si>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</si>
  <si>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</si>
  <si>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</si>
  <si>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</si>
  <si>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</si>
  <si>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</si>
  <si>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</si>
  <si>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</si>
  <si>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</si>
  <si>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</si>
  <si>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</si>
  <si>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</si>
  <si>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</si>
  <si>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</si>
  <si>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</si>
  <si>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</si>
  <si>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</si>
  <si>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</si>
  <si>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</si>
  <si>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</si>
  <si>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</si>
  <si>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</si>
  <si>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</si>
  <si>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</si>
  <si>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</si>
  <si>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</si>
  <si>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</si>
  <si>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</si>
  <si>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</si>
  <si>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</si>
  <si>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</si>
  <si>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</si>
  <si>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</si>
  <si>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</si>
  <si>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</si>
  <si>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</si>
  <si>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>삼성전자 DDR4-3200 (16GB)</t>
    <phoneticPr fontId="1" type="noConversion"/>
  </si>
  <si>
    <t>Western Digital WD Blue SN580 M.2 NVMe (1TB)</t>
    <phoneticPr fontId="1" type="noConversion"/>
  </si>
  <si>
    <t>마이크로닉스 Classic II 풀체인지 600W 80PLUS BRONZE 230V EU 화이트</t>
    <phoneticPr fontId="1" type="noConversion"/>
  </si>
  <si>
    <t>3RSYS R240 (화이트)</t>
    <phoneticPr fontId="1" type="noConversion"/>
  </si>
  <si>
    <t>인텔 코어i5-12세대 12400F (엘더레이크) (정품)</t>
    <phoneticPr fontId="1" type="noConversion"/>
  </si>
  <si>
    <t>JONSBO CR-1000 EVO AUTO RGB (WHITE)</t>
    <phoneticPr fontId="1" type="noConversion"/>
  </si>
  <si>
    <t>MSI PRO H610M-E DDR4</t>
    <phoneticPr fontId="1" type="noConversion"/>
  </si>
  <si>
    <t>MSI 지포스 RTX 3060 벤투스 2X OC D6 8GB</t>
    <phoneticPr fontId="1" type="noConversion"/>
  </si>
  <si>
    <t>김태희</t>
    <phoneticPr fontId="1" type="noConversion"/>
  </si>
  <si>
    <t>010-7543-5128</t>
    <phoneticPr fontId="1" type="noConversion"/>
  </si>
  <si>
    <t>픽셀아트 PIXELART PAQ2710W IPS QHD 리얼 100 게이밍 화이트 무결점</t>
    <phoneticPr fontId="1" type="noConversion"/>
  </si>
  <si>
    <t>모니터</t>
    <phoneticPr fontId="1" type="noConversion"/>
  </si>
  <si>
    <t>장패드</t>
    <phoneticPr fontId="1" type="noConversion"/>
  </si>
  <si>
    <t>게이밍 장패드 5mm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</si>
</sst>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28" sqref="C28:D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85</v>
      </c>
      <c r="C1" s="38" t="s">
        <v>63</v>
      </c>
      <c r="D1" s="39"/>
      <c r="E1" s="112"/>
      <c r="F1" s="113"/>
      <c r="G1" s="113"/>
      <c r="H1" s="114"/>
    </row>
    <row r="2" spans="1:9" ht="22.5" customHeight="1">
      <c r="A2" s="15" t="s">
        <v>34</v>
      </c>
      <c r="B2" s="29" t="s">
        <v>86</v>
      </c>
      <c r="C2" s="40"/>
      <c r="D2" s="41"/>
      <c r="E2" s="115"/>
      <c r="F2" s="36"/>
      <c r="G2" s="36"/>
      <c r="H2" s="116"/>
    </row>
    <row r="3" spans="1:9" ht="22.5" customHeight="1">
      <c r="A3" s="15" t="s">
        <v>35</v>
      </c>
      <c r="B3" s="16">
        <f ca="1">TODAY()</f>
        <v>45299</v>
      </c>
      <c r="C3" s="15" t="s">
        <v>36</v>
      </c>
      <c r="D3" s="18">
        <v>45299</v>
      </c>
      <c r="E3" s="115"/>
      <c r="F3" s="36"/>
      <c r="G3" s="36"/>
      <c r="H3" s="116"/>
    </row>
    <row r="4" spans="1:9" ht="22.5" customHeight="1">
      <c r="A4" s="14" t="s">
        <v>33</v>
      </c>
      <c r="B4" s="44"/>
      <c r="C4" s="44"/>
      <c r="D4" s="45"/>
      <c r="E4" s="117"/>
      <c r="F4" s="118"/>
      <c r="G4" s="118"/>
      <c r="H4" s="119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62</v>
      </c>
      <c r="B6" s="68"/>
      <c r="C6" s="55" t="s">
        <v>81</v>
      </c>
      <c r="D6" s="56"/>
      <c r="E6" s="3" t="s">
        <v>6</v>
      </c>
      <c r="F6" s="6">
        <v>192000</v>
      </c>
      <c r="G6" s="3">
        <v>1</v>
      </c>
      <c r="H6" s="6">
        <f>F6*G6</f>
        <v>192000</v>
      </c>
      <c r="I6" s="2"/>
    </row>
    <row r="7" spans="1:9" ht="24" customHeight="1">
      <c r="A7" s="69"/>
      <c r="B7" s="70"/>
      <c r="C7" s="55" t="s">
        <v>82</v>
      </c>
      <c r="D7" s="56"/>
      <c r="E7" s="22" t="s">
        <v>11</v>
      </c>
      <c r="F7" s="6">
        <v>25000</v>
      </c>
      <c r="G7" s="3">
        <v>1</v>
      </c>
      <c r="H7" s="6">
        <f t="shared" ref="H7:H20" si="0">F7*G7</f>
        <v>25000</v>
      </c>
      <c r="I7" s="2"/>
    </row>
    <row r="8" spans="1:9" ht="25.5" customHeight="1">
      <c r="A8" s="69"/>
      <c r="B8" s="70"/>
      <c r="C8" s="123" t="s">
        <v>83</v>
      </c>
      <c r="D8" s="124"/>
      <c r="E8" s="3" t="s">
        <v>7</v>
      </c>
      <c r="F8" s="6">
        <v>98000</v>
      </c>
      <c r="G8" s="3">
        <v>1</v>
      </c>
      <c r="H8" s="6">
        <f t="shared" si="0"/>
        <v>98000</v>
      </c>
      <c r="I8" s="2"/>
    </row>
    <row r="9" spans="1:9" ht="37.5" customHeight="1">
      <c r="A9" s="69"/>
      <c r="B9" s="70"/>
      <c r="C9" s="55" t="s">
        <v>77</v>
      </c>
      <c r="D9" s="56"/>
      <c r="E9" s="3" t="s">
        <v>8</v>
      </c>
      <c r="F9" s="6">
        <v>52000</v>
      </c>
      <c r="G9" s="3">
        <v>2</v>
      </c>
      <c r="H9" s="6">
        <f t="shared" si="0"/>
        <v>104000</v>
      </c>
      <c r="I9" s="2"/>
    </row>
    <row r="10" spans="1:9" ht="24" customHeight="1">
      <c r="A10" s="69"/>
      <c r="B10" s="70"/>
      <c r="C10" s="55" t="s">
        <v>84</v>
      </c>
      <c r="D10" s="56"/>
      <c r="E10" s="3" t="s">
        <v>9</v>
      </c>
      <c r="F10" s="6">
        <v>370000</v>
      </c>
      <c r="G10" s="3">
        <v>1</v>
      </c>
      <c r="H10" s="6">
        <f t="shared" si="0"/>
        <v>370000</v>
      </c>
      <c r="I10" s="2"/>
    </row>
    <row r="11" spans="1:9" ht="24" customHeight="1">
      <c r="A11" s="69"/>
      <c r="B11" s="70"/>
      <c r="C11" s="57" t="s">
        <v>45</v>
      </c>
      <c r="D11" s="58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78</v>
      </c>
      <c r="D12" s="56"/>
      <c r="E12" s="3" t="s">
        <v>10</v>
      </c>
      <c r="F12" s="6">
        <v>86000</v>
      </c>
      <c r="G12" s="3">
        <v>1</v>
      </c>
      <c r="H12" s="6">
        <f t="shared" si="0"/>
        <v>86000</v>
      </c>
      <c r="I12" s="2"/>
    </row>
    <row r="13" spans="1:9" ht="31.5" customHeight="1">
      <c r="A13" s="69"/>
      <c r="B13" s="70"/>
      <c r="C13" s="49" t="s">
        <v>45</v>
      </c>
      <c r="D13" s="50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80</v>
      </c>
      <c r="D14" s="50"/>
      <c r="E14" s="3" t="s">
        <v>68</v>
      </c>
      <c r="F14" s="6">
        <v>41000</v>
      </c>
      <c r="G14" s="3">
        <v>1</v>
      </c>
      <c r="H14" s="6">
        <f t="shared" si="0"/>
        <v>41000</v>
      </c>
      <c r="I14" s="2"/>
    </row>
    <row r="15" spans="1:9" ht="24" customHeight="1">
      <c r="A15" s="69"/>
      <c r="B15" s="70"/>
      <c r="C15" s="49" t="s">
        <v>79</v>
      </c>
      <c r="D15" s="50"/>
      <c r="E15" s="3" t="s">
        <v>69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69"/>
      <c r="B16" s="70"/>
      <c r="C16" s="51"/>
      <c r="D16" s="52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72</v>
      </c>
      <c r="D17" s="61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69"/>
      <c r="B18" s="70"/>
      <c r="C18" s="77" t="s">
        <v>76</v>
      </c>
      <c r="D18" s="61"/>
      <c r="E18" s="4" t="s">
        <v>74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53" t="s">
        <v>73</v>
      </c>
      <c r="D19" s="54"/>
      <c r="E19" s="3" t="s">
        <v>75</v>
      </c>
      <c r="F19" s="7"/>
      <c r="G19" s="4"/>
      <c r="H19" s="6">
        <f t="shared" si="0"/>
        <v>0</v>
      </c>
      <c r="I19" s="2"/>
    </row>
    <row r="20" spans="1:9">
      <c r="A20" s="69"/>
      <c r="B20" s="70"/>
      <c r="C20" s="47"/>
      <c r="D20" s="48"/>
      <c r="E20" s="4" t="s">
        <v>64</v>
      </c>
      <c r="F20" s="7">
        <v>6000</v>
      </c>
      <c r="G20" s="4">
        <v>-1</v>
      </c>
      <c r="H20" s="6">
        <f t="shared" si="0"/>
        <v>-6000</v>
      </c>
      <c r="I20" s="2"/>
    </row>
    <row r="21" spans="1:9" ht="12.75" customHeight="1">
      <c r="A21" s="71" t="s">
        <v>66</v>
      </c>
      <c r="B21" s="72"/>
      <c r="C21" s="46" t="s">
        <v>12</v>
      </c>
      <c r="D21" s="46"/>
      <c r="E21" s="62">
        <f>SUM(H6:H20)</f>
        <v>1050000</v>
      </c>
      <c r="F21" s="62"/>
      <c r="G21" s="24">
        <v>1</v>
      </c>
      <c r="H21" s="122" t="s">
        <v>14</v>
      </c>
      <c r="I21" s="2"/>
    </row>
    <row r="22" spans="1:9" ht="12.75" customHeight="1">
      <c r="A22" s="73"/>
      <c r="B22" s="74"/>
      <c r="C22" s="46"/>
      <c r="D22" s="46"/>
      <c r="E22" s="62">
        <f>E21*G21</f>
        <v>1050000</v>
      </c>
      <c r="F22" s="62"/>
      <c r="G22" s="62"/>
      <c r="H22" s="122"/>
      <c r="I22" s="2"/>
    </row>
    <row r="23" spans="1:9" ht="12.75" customHeight="1">
      <c r="A23" s="73"/>
      <c r="B23" s="74"/>
      <c r="C23" s="46"/>
      <c r="D23" s="46"/>
      <c r="E23" s="62"/>
      <c r="F23" s="62"/>
      <c r="G23" s="62"/>
      <c r="H23" s="122"/>
      <c r="I23" s="2"/>
    </row>
    <row r="24" spans="1:9" ht="17.25" customHeight="1">
      <c r="A24" s="73"/>
      <c r="B24" s="74"/>
      <c r="C24" s="89" t="s">
        <v>17</v>
      </c>
      <c r="D24" s="90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5"/>
      <c r="B25" s="76"/>
      <c r="C25" s="49" t="s">
        <v>87</v>
      </c>
      <c r="D25" s="50"/>
      <c r="E25" s="5" t="s">
        <v>88</v>
      </c>
      <c r="F25" s="6">
        <v>158000</v>
      </c>
      <c r="G25" s="3">
        <v>1</v>
      </c>
      <c r="H25" s="6">
        <f>F25*G25</f>
        <v>158000</v>
      </c>
      <c r="I25" s="2"/>
    </row>
    <row r="26" spans="1:9" ht="25.15" customHeight="1">
      <c r="A26" s="95" t="s">
        <v>60</v>
      </c>
      <c r="B26" s="96"/>
      <c r="C26" s="78" t="s">
        <v>90</v>
      </c>
      <c r="D26" s="78"/>
      <c r="E26" s="5" t="s">
        <v>89</v>
      </c>
      <c r="F26" s="6">
        <v>0</v>
      </c>
      <c r="G26" s="3">
        <v>1</v>
      </c>
      <c r="H26" s="6">
        <f>F26*G26</f>
        <v>0</v>
      </c>
      <c r="I26" s="2"/>
    </row>
    <row r="27" spans="1:9">
      <c r="A27" s="97"/>
      <c r="B27" s="98"/>
      <c r="C27" s="78"/>
      <c r="D27" s="78"/>
      <c r="E27" s="5"/>
      <c r="F27" s="6"/>
      <c r="G27" s="3"/>
      <c r="H27" s="6">
        <f t="shared" ref="H27:H33" si="1">F27*G27</f>
        <v>0</v>
      </c>
      <c r="I27" s="2"/>
    </row>
    <row r="28" spans="1:9">
      <c r="A28" s="97"/>
      <c r="B28" s="98"/>
      <c r="C28" s="78"/>
      <c r="D28" s="78"/>
      <c r="E28" s="5"/>
      <c r="F28" s="6"/>
      <c r="G28" s="3"/>
      <c r="H28" s="6">
        <f t="shared" si="1"/>
        <v>0</v>
      </c>
      <c r="I28" s="2"/>
    </row>
    <row r="29" spans="1:9">
      <c r="A29" s="97"/>
      <c r="B29" s="98"/>
      <c r="C29" s="78"/>
      <c r="D29" s="78"/>
      <c r="E29" s="5"/>
      <c r="F29" s="6"/>
      <c r="G29" s="3"/>
      <c r="H29" s="6">
        <f t="shared" si="1"/>
        <v>0</v>
      </c>
      <c r="I29" s="2"/>
    </row>
    <row r="30" spans="1:9">
      <c r="A30" s="97"/>
      <c r="B30" s="98"/>
      <c r="C30" s="78"/>
      <c r="D30" s="78"/>
      <c r="E30" s="5"/>
      <c r="F30" s="6"/>
      <c r="G30" s="3"/>
      <c r="H30" s="6">
        <f t="shared" si="1"/>
        <v>0</v>
      </c>
      <c r="I30" s="2"/>
    </row>
    <row r="31" spans="1:9">
      <c r="A31" s="97"/>
      <c r="B31" s="98"/>
      <c r="C31" s="78"/>
      <c r="D31" s="78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7"/>
      <c r="B32" s="98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9"/>
      <c r="B33" s="100"/>
      <c r="C33" s="91"/>
      <c r="D33" s="92"/>
      <c r="E33" s="5"/>
      <c r="F33" s="6"/>
      <c r="G33" s="3"/>
      <c r="H33" s="6">
        <f t="shared" si="1"/>
        <v>0</v>
      </c>
      <c r="I33" s="2"/>
    </row>
    <row r="34" spans="1:9" ht="13.5" customHeight="1">
      <c r="A34" s="101" t="s">
        <v>24</v>
      </c>
      <c r="B34" s="102"/>
      <c r="C34" s="85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6"/>
      <c r="E34" s="63">
        <f>SUM(H25:H33)</f>
        <v>158000</v>
      </c>
      <c r="F34" s="64"/>
      <c r="G34" s="64"/>
      <c r="H34" s="120" t="s">
        <v>14</v>
      </c>
      <c r="I34" s="2"/>
    </row>
    <row r="35" spans="1:9" ht="14.25" customHeight="1">
      <c r="A35" s="103"/>
      <c r="B35" s="104"/>
      <c r="C35" s="87"/>
      <c r="D35" s="88"/>
      <c r="E35" s="65"/>
      <c r="F35" s="66"/>
      <c r="G35" s="66"/>
      <c r="H35" s="121"/>
      <c r="I35" s="2"/>
    </row>
    <row r="36" spans="1:9" ht="16.5" customHeight="1">
      <c r="A36" s="93" t="s">
        <v>27</v>
      </c>
      <c r="B36" s="94"/>
      <c r="C36" s="83" t="b">
        <f>IF(F38="카드+현금",Sheet3!C11,IF(F38="현금+카드",Sheet3!C4))</f>
        <v>0</v>
      </c>
      <c r="D36" s="84"/>
      <c r="E36" s="8" t="s">
        <v>4</v>
      </c>
      <c r="F36" s="127">
        <f>SUM(E22,E34)</f>
        <v>1208000</v>
      </c>
      <c r="G36" s="127"/>
      <c r="H36" s="9" t="s">
        <v>14</v>
      </c>
      <c r="I36" s="2"/>
    </row>
    <row r="37" spans="1:9" ht="16.5" customHeight="1">
      <c r="A37" s="93" t="s">
        <v>26</v>
      </c>
      <c r="B37" s="94"/>
      <c r="C37" s="81" t="b">
        <f>IF(F38="카드+현금",Sheet3!C9,IF(F38="현금+카드",Sheet3!C6))</f>
        <v>0</v>
      </c>
      <c r="D37" s="82"/>
      <c r="E37" s="8" t="s">
        <v>15</v>
      </c>
      <c r="F37" s="125">
        <f>F36*1.1-F36</f>
        <v>120800</v>
      </c>
      <c r="G37" s="126"/>
      <c r="H37" s="10"/>
      <c r="I37" s="2"/>
    </row>
    <row r="38" spans="1:9" ht="17.25" customHeight="1">
      <c r="A38" s="93" t="s">
        <v>22</v>
      </c>
      <c r="B38" s="94"/>
      <c r="C38" s="106"/>
      <c r="D38" s="107"/>
      <c r="E38" s="8" t="s">
        <v>21</v>
      </c>
      <c r="F38" s="79" t="s">
        <v>61</v>
      </c>
      <c r="G38" s="80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1" t="s">
        <v>23</v>
      </c>
      <c r="B39" s="102"/>
      <c r="C39" s="108">
        <f>SUM(C36:C37)-C38</f>
        <v>0</v>
      </c>
      <c r="D39" s="109"/>
      <c r="E39" s="21" t="s">
        <v>65</v>
      </c>
      <c r="F39" s="129"/>
      <c r="G39" s="130"/>
      <c r="H39" s="131"/>
      <c r="I39" s="2"/>
    </row>
    <row r="40" spans="1:9" ht="20.25" customHeight="1">
      <c r="A40" s="103"/>
      <c r="B40" s="104"/>
      <c r="C40" s="110"/>
      <c r="D40" s="111"/>
      <c r="E40" s="25" t="s">
        <v>16</v>
      </c>
      <c r="F40" s="128">
        <f>IF(F38="현금(이체X)",F36,IF(F38="웹결제",ROUND(Sheet2!B7,-4),IF(F38="이체 및 현금영수증",F36+F36*10%,IF(F38="이체 및 세금계산서",F36+F36*10%,IF(F38="이체 및 세금계산서",F36+F36*10%,)))))-F39</f>
        <v>1328800</v>
      </c>
      <c r="G40" s="12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44</v>
      </c>
      <c r="G41" s="37"/>
      <c r="H41" s="27">
        <f>F40-(F37+F36)</f>
        <v>0</v>
      </c>
      <c r="I41" s="2"/>
    </row>
    <row r="42" spans="1:9" ht="16.5" customHeight="1">
      <c r="B42" s="35"/>
      <c r="C42" s="2"/>
      <c r="D42" s="2"/>
      <c r="E42" s="105" t="s">
        <v>41</v>
      </c>
      <c r="F42" s="105"/>
      <c r="G42" s="105"/>
      <c r="H42" s="105"/>
      <c r="I42" s="2"/>
    </row>
    <row r="43" spans="1:9">
      <c r="A43" s="36"/>
      <c r="B43" s="36"/>
      <c r="C43" s="2"/>
      <c r="D43" s="2"/>
      <c r="E43" s="105"/>
      <c r="F43" s="105"/>
      <c r="G43" s="105"/>
      <c r="H43" s="105"/>
      <c r="I43" s="2"/>
    </row>
    <row r="44" spans="1:9">
      <c r="C44" s="2"/>
      <c r="D44" s="2"/>
      <c r="E44" s="105"/>
      <c r="F44" s="105"/>
      <c r="G44" s="105"/>
      <c r="H44" s="105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55</v>
      </c>
      <c r="B3" s="36"/>
      <c r="C3" s="36"/>
      <c r="E3" t="s">
        <v>48</v>
      </c>
      <c r="F3">
        <f>Sheet1!F36</f>
        <v>1208000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778800.00000000012</v>
      </c>
      <c r="D6" t="s">
        <v>51</v>
      </c>
    </row>
    <row r="8" spans="1:7">
      <c r="A8" s="36" t="s">
        <v>56</v>
      </c>
      <c r="B8" s="36"/>
      <c r="C8" s="36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1208000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1208000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1208000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2023-12-27T05:58:55Z</cp:lastPrinted>
  <dcterms:created xsi:type="dcterms:W3CDTF">2019-03-28T03:58:09Z</dcterms:created>
  <dcterms:modified xsi:type="dcterms:W3CDTF">2024-01-08T06:34:47Z</dcterms:modified>
</cp:coreProperties>
</file>