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E7893240-A516-4457-9BE8-1B4EAA726F37}" xr6:coauthVersionLast="47" xr6:coauthVersionMax="47" xr10:uidLastSave="{6815EA71-B0FC-4BBD-96D1-FC966D02576E}"/>
  <bookViews>
    <workbookView xWindow="33960" yWindow="0" windowWidth="21585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<sst xmlns="http://schemas.openxmlformats.org/spreadsheetml/2006/main" count="102" uniqueCount="86">
  <si>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</si>
  <si>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</si>
  <si>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</si>
  <si>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</si>
  <si>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</si>
  <si>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</si>
  <si>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</si>
  <si>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</si>
  <si>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</si>
  <si>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</si>
  <si>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</si>
  <si>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</si>
  <si>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</si>
  <si>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</si>
  <si>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</si>
  <si>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</si>
  <si>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</si>
  <si>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</si>
  <si>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</si>
  <si>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</si>
  <si>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</si>
  <si>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</si>
  <si>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</si>
  <si>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</si>
  <si>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</si>
  <si>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</si>
  <si>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</si>
  <si>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</si>
  <si>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</si>
  <si>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</si>
  <si>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</si>
  <si>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</si>
  <si>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</si>
  <si>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</si>
  <si>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</si>
  <si>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</si>
  <si>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</si>
  <si>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</si>
  <si>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</si>
  <si>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</si>
  <si>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</si>
  <si>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</si>
  <si>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</si>
  <si>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</si>
  <si>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</si>
  <si>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</si>
  <si>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</si>
  <si>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</si>
  <si>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</si>
  <si>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</si>
  <si>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</si>
  <si>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</si>
  <si>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</si>
  <si>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</si>
  <si>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</si>
  <si>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</si>
  <si>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</si>
  <si>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</si>
  <si>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</si>
  <si>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</si>
  <si>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</si>
  <si>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</si>
  <si>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</si>
  <si>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</si>
  <si>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</si>
  <si>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</si>
  <si>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</si>
  <si>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</si>
  <si>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</si>
  <si>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</si>
  <si>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</si>
  <si>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</si>
  <si>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</si>
  <si>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</si>
  <si>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</si>
  <si>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</si>
  <si>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</si>
  <si>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</si>
  <si>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</si>
  <si>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</si>
  <si>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인텔정품쿨러</t>
    <phoneticPr fontId="1" type="noConversion"/>
  </si>
  <si>
    <t>김준호</t>
    <phoneticPr fontId="1" type="noConversion"/>
  </si>
  <si>
    <t>010-9099-3700</t>
    <phoneticPr fontId="1" type="noConversion"/>
  </si>
  <si>
    <t>메인보드</t>
    <phoneticPr fontId="1" type="noConversion"/>
  </si>
  <si>
    <t>중고보드</t>
    <phoneticPr fontId="1" type="noConversion"/>
  </si>
  <si>
    <t>I5 8500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</si>
</sst>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F24" sqref="F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114" t="s">
        <v>77</v>
      </c>
      <c r="D1" s="115"/>
      <c r="E1" s="47"/>
      <c r="F1" s="48"/>
      <c r="G1" s="48"/>
      <c r="H1" s="49"/>
    </row>
    <row r="2" spans="1:9" ht="22.5" customHeight="1">
      <c r="A2" s="15" t="s">
        <v>39</v>
      </c>
      <c r="B2" s="29" t="s">
        <v>82</v>
      </c>
      <c r="C2" s="116"/>
      <c r="D2" s="117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45152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8"/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3" t="s">
        <v>52</v>
      </c>
      <c r="B6" s="104"/>
      <c r="C6" s="61" t="s">
        <v>78</v>
      </c>
      <c r="D6" s="62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105"/>
      <c r="B7" s="106"/>
      <c r="C7" s="63" t="s">
        <v>80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5"/>
      <c r="B8" s="106"/>
      <c r="C8" s="64" t="s">
        <v>79</v>
      </c>
      <c r="D8" s="65"/>
      <c r="E8" s="3" t="s">
        <v>7</v>
      </c>
      <c r="F8" s="6">
        <v>103000</v>
      </c>
      <c r="G8" s="3">
        <v>1</v>
      </c>
      <c r="H8" s="6">
        <f t="shared" si="0"/>
        <v>103000</v>
      </c>
      <c r="I8" s="2"/>
    </row>
    <row r="9" spans="1:9" ht="37.5" customHeight="1">
      <c r="A9" s="105"/>
      <c r="B9" s="106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5"/>
      <c r="B10" s="106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5"/>
      <c r="B11" s="106"/>
      <c r="C11" s="127" t="s">
        <v>60</v>
      </c>
      <c r="D11" s="12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5"/>
      <c r="B12" s="106"/>
      <c r="C12" s="129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93"/>
      <c r="D13" s="94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93"/>
      <c r="D14" s="94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5"/>
      <c r="B15" s="106"/>
      <c r="C15" s="93"/>
      <c r="D15" s="94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5"/>
      <c r="B16" s="106"/>
      <c r="C16" s="123"/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96" t="s">
        <v>59</v>
      </c>
      <c r="D17" s="9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125" t="s">
        <v>49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121"/>
      <c r="D19" s="122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7" t="s">
        <v>53</v>
      </c>
      <c r="B20" s="108"/>
      <c r="C20" s="120" t="s">
        <v>16</v>
      </c>
      <c r="D20" s="120"/>
      <c r="E20" s="98">
        <f>SUM(H6:H19)</f>
        <v>359000</v>
      </c>
      <c r="F20" s="98"/>
      <c r="G20" s="24">
        <v>1</v>
      </c>
      <c r="H20" s="58" t="s">
        <v>18</v>
      </c>
      <c r="I20" s="2"/>
    </row>
    <row r="21" spans="1:9" ht="12.75" customHeight="1">
      <c r="A21" s="109"/>
      <c r="B21" s="110"/>
      <c r="C21" s="120"/>
      <c r="D21" s="120"/>
      <c r="E21" s="98">
        <f>E20*G20</f>
        <v>359000</v>
      </c>
      <c r="F21" s="98"/>
      <c r="G21" s="98"/>
      <c r="H21" s="58"/>
      <c r="I21" s="2"/>
    </row>
    <row r="22" spans="1:9" ht="12.75" customHeight="1">
      <c r="A22" s="109"/>
      <c r="B22" s="110"/>
      <c r="C22" s="120"/>
      <c r="D22" s="120"/>
      <c r="E22" s="98"/>
      <c r="F22" s="98"/>
      <c r="G22" s="98"/>
      <c r="H22" s="58"/>
      <c r="I22" s="2"/>
    </row>
    <row r="23" spans="1:9" ht="17.25" customHeight="1">
      <c r="A23" s="109"/>
      <c r="B23" s="110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1"/>
      <c r="B24" s="112"/>
      <c r="C24" s="93" t="s">
        <v>85</v>
      </c>
      <c r="D24" s="94"/>
      <c r="E24" s="5" t="s">
        <v>6</v>
      </c>
      <c r="F24" s="6">
        <v>54000</v>
      </c>
      <c r="G24" s="3">
        <v>-1</v>
      </c>
      <c r="H24" s="6">
        <f>F24*G24</f>
        <v>-54000</v>
      </c>
      <c r="I24" s="2"/>
    </row>
    <row r="25" spans="1:9" ht="25.15" customHeight="1">
      <c r="A25" s="75" t="s">
        <v>75</v>
      </c>
      <c r="B25" s="76"/>
      <c r="C25" s="95" t="s">
        <v>84</v>
      </c>
      <c r="D25" s="94"/>
      <c r="E25" s="5" t="s">
        <v>83</v>
      </c>
      <c r="F25" s="6">
        <v>15000</v>
      </c>
      <c r="G25" s="3">
        <v>-1</v>
      </c>
      <c r="H25" s="6">
        <f>F25*G25</f>
        <v>-15000</v>
      </c>
      <c r="I25" s="2"/>
    </row>
    <row r="26" spans="1:9">
      <c r="A26" s="77"/>
      <c r="B26" s="78"/>
      <c r="C26" s="95"/>
      <c r="D26" s="94"/>
      <c r="E26" s="5"/>
      <c r="F26" s="6"/>
      <c r="G26" s="3"/>
      <c r="H26" s="6">
        <f t="shared" ref="H26:H32" si="1">F26*G26</f>
        <v>0</v>
      </c>
      <c r="I26" s="2"/>
    </row>
    <row r="27" spans="1:9">
      <c r="A27" s="77"/>
      <c r="B27" s="78"/>
      <c r="C27" s="96"/>
      <c r="D27" s="97"/>
      <c r="E27" s="5"/>
      <c r="F27" s="6"/>
      <c r="G27" s="3"/>
      <c r="H27" s="6">
        <f t="shared" si="1"/>
        <v>0</v>
      </c>
      <c r="I27" s="2"/>
    </row>
    <row r="28" spans="1:9">
      <c r="A28" s="77"/>
      <c r="B28" s="78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7"/>
      <c r="B29" s="78"/>
      <c r="C29" s="96"/>
      <c r="D29" s="97"/>
      <c r="E29" s="5"/>
      <c r="F29" s="6"/>
      <c r="G29" s="3"/>
      <c r="H29" s="6">
        <f t="shared" si="1"/>
        <v>0</v>
      </c>
      <c r="I29" s="2"/>
    </row>
    <row r="30" spans="1:9">
      <c r="A30" s="77"/>
      <c r="B30" s="78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96"/>
      <c r="D31" s="97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7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8"/>
      <c r="E33" s="99">
        <f>SUM(H24:H32)</f>
        <v>-69000</v>
      </c>
      <c r="F33" s="100"/>
      <c r="G33" s="100"/>
      <c r="H33" s="56" t="s">
        <v>18</v>
      </c>
      <c r="I33" s="2"/>
    </row>
    <row r="34" spans="1:9" ht="14.25" customHeight="1">
      <c r="A34" s="39"/>
      <c r="B34" s="40"/>
      <c r="C34" s="89"/>
      <c r="D34" s="90"/>
      <c r="E34" s="101"/>
      <c r="F34" s="102"/>
      <c r="G34" s="102"/>
      <c r="H34" s="57"/>
      <c r="I34" s="2"/>
    </row>
    <row r="35" spans="1:9" ht="16.5" customHeight="1">
      <c r="A35" s="73" t="s">
        <v>32</v>
      </c>
      <c r="B35" s="74"/>
      <c r="C35" s="85" t="b">
        <f>IF(F37="카드+현금",Sheet3!C11,IF(F37="현금+카드",Sheet3!C4))</f>
        <v>0</v>
      </c>
      <c r="D35" s="86"/>
      <c r="E35" s="8" t="s">
        <v>4</v>
      </c>
      <c r="F35" s="68">
        <f>SUM(E21,E33)</f>
        <v>290000</v>
      </c>
      <c r="G35" s="68"/>
      <c r="H35" s="9" t="s">
        <v>18</v>
      </c>
      <c r="I35" s="2"/>
    </row>
    <row r="36" spans="1:9" ht="16.5" customHeight="1">
      <c r="A36" s="73" t="s">
        <v>31</v>
      </c>
      <c r="B36" s="74"/>
      <c r="C36" s="83" t="b">
        <f>IF(F37="카드+현금",Sheet3!C9,IF(F37="현금+카드",Sheet3!C6))</f>
        <v>0</v>
      </c>
      <c r="D36" s="84"/>
      <c r="E36" s="8" t="s">
        <v>19</v>
      </c>
      <c r="F36" s="66">
        <f>F35*1.1-F35</f>
        <v>29000</v>
      </c>
      <c r="G36" s="67"/>
      <c r="H36" s="10"/>
      <c r="I36" s="2"/>
    </row>
    <row r="37" spans="1:9" ht="17.25" customHeight="1">
      <c r="A37" s="73" t="s">
        <v>27</v>
      </c>
      <c r="B37" s="74"/>
      <c r="C37" s="41"/>
      <c r="D37" s="42"/>
      <c r="E37" s="8" t="s">
        <v>26</v>
      </c>
      <c r="F37" s="81" t="s">
        <v>76</v>
      </c>
      <c r="G37" s="82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70"/>
      <c r="G38" s="71"/>
      <c r="H38" s="72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9">
        <f>IF(F37="현금(이체X)",F35,IF(F37="웹결제",ROUND(Sheet2!B7,-4),IF(F37="이체 및 현금영수증",F35+F35*10%,IF(F37="이체 및 세금계산서",F35+F35*10%,IF(F37="이체 및 세금계산서",F35+F35*10%,)))))-F38</f>
        <v>319000</v>
      </c>
      <c r="G39" s="6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3" t="s">
        <v>58</v>
      </c>
      <c r="G40" s="113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290000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-231000.00000000003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290000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290000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290000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2023-08-13T08:48:13Z</cp:lastPrinted>
  <dcterms:created xsi:type="dcterms:W3CDTF">2019-03-28T03:58:09Z</dcterms:created>
  <dcterms:modified xsi:type="dcterms:W3CDTF">2023-08-14T09:01:28Z</dcterms:modified>
</cp:coreProperties>
</file>