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13_ncr:1_{DBF50537-061F-417C-854A-F613FE76A394}" xr6:coauthVersionLast="46" xr6:coauthVersionMax="46" xr10:uidLastSave="{A68C99A2-3B09-45C3-BDF5-EB030DE1A705}"/>
  <bookViews>
    <workbookView xWindow="6285" yWindow="18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<sst xmlns="http://schemas.openxmlformats.org/spreadsheetml/2006/main" count="100" uniqueCount="90">
  <si>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</si>
  <si>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</si>
  <si>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</si>
  <si>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</si>
  <si>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</si>
  <si>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</si>
  <si>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</si>
  <si>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</si>
  <si>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</si>
  <si>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</si>
  <si>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</si>
  <si>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</si>
  <si>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</si>
  <si>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</si>
  <si>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</si>
  <si>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</si>
  <si>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</si>
  <si>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</si>
  <si>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</si>
  <si>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</si>
  <si>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</si>
  <si>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</si>
  <si>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</si>
  <si>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</si>
  <si>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</si>
  <si>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</si>
  <si>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</si>
  <si>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</si>
  <si>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</si>
  <si>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</si>
  <si>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</si>
  <si>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</si>
  <si>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</si>
  <si>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</si>
  <si>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</si>
  <si>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</si>
  <si>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</si>
  <si>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</si>
  <si>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</si>
  <si>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</si>
  <si>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</si>
  <si>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</si>
  <si>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</si>
  <si>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</si>
  <si>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</si>
  <si>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</si>
  <si>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</si>
  <si>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</si>
  <si>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</si>
  <si>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</si>
  <si>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</si>
  <si>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</si>
  <si>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</si>
  <si>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</si>
  <si>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</si>
  <si>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</si>
  <si>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</si>
  <si>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</si>
  <si>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</si>
  <si>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</si>
  <si>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</si>
  <si>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DEEPCOOL AS500 PLUS (BLACK)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</si>
  <si>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</si>
  <si>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</si>
  <si>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(화이트)</t>
    <phoneticPr fontId="1" type="noConversion"/>
  </si>
  <si>
    <t>GIGABYTE 지포스 RTX 3070 Gaming OC V2 D6 8GB</t>
    <phoneticPr fontId="1" type="noConversion"/>
  </si>
  <si>
    <t>삼성전자 DDR4-3200 (16GB)</t>
    <phoneticPr fontId="1" type="noConversion"/>
  </si>
  <si>
    <t xml:space="preserve">	마이크로닉스 클래식 II 850W 80PLUS GOLD 230V EU 풀모듈러</t>
    <phoneticPr fontId="1" type="noConversion"/>
  </si>
  <si>
    <t>모니터</t>
    <phoneticPr fontId="1" type="noConversion"/>
  </si>
  <si>
    <t>오후 6시 30분 ~ 7시 사이</t>
    <phoneticPr fontId="1" type="noConversion"/>
  </si>
  <si>
    <t>LG전자 32GP850 울트라기어 QHD 144Mhz
[ 최대 180Mhz ]</t>
    <phoneticPr fontId="1" type="noConversion"/>
  </si>
  <si>
    <t>키보드</t>
    <phoneticPr fontId="1" type="noConversion"/>
  </si>
  <si>
    <t>로지텍G G913 RGB 무선 게이밍 키보드 리니어</t>
    <phoneticPr fontId="1" type="noConversion"/>
  </si>
  <si>
    <t>장패드</t>
    <phoneticPr fontId="1" type="noConversion"/>
  </si>
  <si>
    <t>고급 게이밍 5mm 장패드</t>
    <phoneticPr fontId="1" type="noConversion"/>
  </si>
  <si>
    <t>로지텍 G PRO HERO (정품)</t>
    <phoneticPr fontId="1" type="noConversion"/>
  </si>
  <si>
    <t>마우스</t>
    <phoneticPr fontId="1" type="noConversion"/>
  </si>
  <si>
    <t>멀티탭</t>
    <phoneticPr fontId="1" type="noConversion"/>
  </si>
  <si>
    <t>USB허브</t>
    <phoneticPr fontId="1" type="noConversion"/>
  </si>
  <si>
    <t>6구 개별 3M</t>
    <phoneticPr fontId="1" type="noConversion"/>
  </si>
  <si>
    <t>4구 개별 1.5M</t>
    <phoneticPr fontId="1" type="noConversion"/>
  </si>
  <si>
    <t>공유기</t>
    <phoneticPr fontId="1" type="noConversion"/>
  </si>
  <si>
    <t>USB 4포트 유전원</t>
    <phoneticPr fontId="1" type="noConversion"/>
  </si>
  <si>
    <t>EFM ipTIME A1004 유무선공유+ 2M 기가랜선</t>
    <phoneticPr fontId="1" type="noConversion"/>
  </si>
  <si>
    <t>MSI MAG B460M 박격포 WiFi</t>
    <phoneticPr fontId="1" type="noConversion"/>
  </si>
  <si>
    <t>사운드바</t>
    <phoneticPr fontId="1" type="noConversion"/>
  </si>
  <si>
    <t>GEEKSTART 사운드바 화이트</t>
    <phoneticPr fontId="1" type="noConversion"/>
  </si>
  <si>
    <t>3구 3M USB 3개짜리
[ 고출력, 고속충전 ] 멀티탭</t>
    <phoneticPr fontId="1" type="noConversion"/>
  </si>
  <si>
    <t>㈜동원트레이딩</t>
    <phoneticPr fontId="1" type="noConversion"/>
  </si>
  <si>
    <t>인텔 코어i9-10세대 10850K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</si>
</sst>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9" t="s">
        <v>45</v>
      </c>
      <c r="B1" s="24" t="s">
        <v>88</v>
      </c>
      <c r="C1" s="33" t="s">
        <v>46</v>
      </c>
      <c r="D1" s="33"/>
      <c r="E1" s="35"/>
      <c r="F1" s="35"/>
      <c r="G1" s="35"/>
      <c r="H1" s="35"/>
    </row>
    <row r="2" spans="1:9" ht="22.5" customHeight="1">
      <c r="A2" s="11" t="s">
        <v>31</v>
      </c>
      <c r="B2" s="15">
        <v>1053917642</v>
      </c>
      <c r="C2" s="34"/>
      <c r="D2" s="34"/>
      <c r="E2" s="35"/>
      <c r="F2" s="35"/>
      <c r="G2" s="35"/>
      <c r="H2" s="35"/>
    </row>
    <row r="3" spans="1:9" ht="22.5" customHeight="1">
      <c r="A3" s="11" t="s">
        <v>32</v>
      </c>
      <c r="B3" s="13">
        <f ca="1">TODAY()</f>
        <v>44424</v>
      </c>
      <c r="C3" s="12" t="s">
        <v>33</v>
      </c>
      <c r="D3" s="14">
        <v>44424</v>
      </c>
      <c r="E3" s="60"/>
      <c r="F3" s="35"/>
      <c r="G3" s="35"/>
      <c r="H3" s="35"/>
    </row>
    <row r="4" spans="1:9" ht="22.5" customHeight="1">
      <c r="A4" s="29" t="s">
        <v>30</v>
      </c>
      <c r="B4" s="36" t="s">
        <v>69</v>
      </c>
      <c r="C4" s="36"/>
      <c r="D4" s="37"/>
      <c r="E4" s="35"/>
      <c r="F4" s="35"/>
      <c r="G4" s="35"/>
      <c r="H4" s="35"/>
    </row>
    <row r="5" spans="1:9">
      <c r="A5" s="35" t="s">
        <v>0</v>
      </c>
      <c r="B5" s="35"/>
      <c r="C5" s="35" t="s">
        <v>5</v>
      </c>
      <c r="D5" s="35"/>
      <c r="E5" s="1" t="s">
        <v>1</v>
      </c>
      <c r="F5" s="1" t="s">
        <v>2</v>
      </c>
      <c r="G5" s="1" t="s">
        <v>3</v>
      </c>
      <c r="H5" s="1" t="s">
        <v>4</v>
      </c>
    </row>
    <row r="6" spans="1:9" ht="20.100000000000001" customHeight="1">
      <c r="A6" s="55" t="s">
        <v>47</v>
      </c>
      <c r="B6" s="55"/>
      <c r="C6" s="42" t="s">
        <v>89</v>
      </c>
      <c r="D6" s="42"/>
      <c r="E6" s="3" t="s">
        <v>52</v>
      </c>
      <c r="F6" s="5">
        <v>530000</v>
      </c>
      <c r="G6" s="3">
        <v>1</v>
      </c>
      <c r="H6" s="5">
        <f>F6*G6</f>
        <v>530000</v>
      </c>
      <c r="I6" s="2"/>
    </row>
    <row r="7" spans="1:9" ht="20.100000000000001" customHeight="1">
      <c r="A7" s="55"/>
      <c r="B7" s="55"/>
      <c r="C7" s="42" t="s">
        <v>61</v>
      </c>
      <c r="D7" s="42"/>
      <c r="E7" s="25" t="s">
        <v>53</v>
      </c>
      <c r="F7" s="5">
        <v>80000</v>
      </c>
      <c r="G7" s="3">
        <v>1</v>
      </c>
      <c r="H7" s="5">
        <f t="shared" ref="H7:H19" si="0">F7*G7</f>
        <v>80000</v>
      </c>
      <c r="I7" s="2"/>
    </row>
    <row r="8" spans="1:9" ht="20.100000000000001" customHeight="1">
      <c r="A8" s="55"/>
      <c r="B8" s="55"/>
      <c r="C8" s="42" t="s">
        <v>84</v>
      </c>
      <c r="D8" s="39"/>
      <c r="E8" s="3" t="s">
        <v>54</v>
      </c>
      <c r="F8" s="5">
        <v>140000</v>
      </c>
      <c r="G8" s="3">
        <v>1</v>
      </c>
      <c r="H8" s="5">
        <f t="shared" si="0"/>
        <v>140000</v>
      </c>
      <c r="I8" s="2"/>
    </row>
    <row r="9" spans="1:9" ht="20.100000000000001" customHeight="1">
      <c r="A9" s="55"/>
      <c r="B9" s="55"/>
      <c r="C9" s="42" t="s">
        <v>66</v>
      </c>
      <c r="D9" s="42"/>
      <c r="E9" s="3" t="s">
        <v>55</v>
      </c>
      <c r="F9" s="5">
        <v>88000</v>
      </c>
      <c r="G9" s="3">
        <v>2</v>
      </c>
      <c r="H9" s="5">
        <f t="shared" si="0"/>
        <v>176000</v>
      </c>
      <c r="I9" s="2"/>
    </row>
    <row r="10" spans="1:9" ht="20.100000000000001" customHeight="1">
      <c r="A10" s="55"/>
      <c r="B10" s="55"/>
      <c r="C10" s="42" t="s">
        <v>65</v>
      </c>
      <c r="D10" s="42"/>
      <c r="E10" s="3" t="s">
        <v>56</v>
      </c>
      <c r="F10" s="5">
        <v>1290000</v>
      </c>
      <c r="G10" s="3">
        <v>1</v>
      </c>
      <c r="H10" s="5">
        <f t="shared" si="0"/>
        <v>1290000</v>
      </c>
      <c r="I10" s="2"/>
    </row>
    <row r="11" spans="1:9" ht="20.100000000000001" customHeight="1">
      <c r="A11" s="55"/>
      <c r="B11" s="55"/>
      <c r="C11" s="43" t="s">
        <v>62</v>
      </c>
      <c r="D11" s="43"/>
      <c r="E11" s="3" t="s">
        <v>57</v>
      </c>
      <c r="F11" s="5">
        <v>97000</v>
      </c>
      <c r="G11" s="3">
        <v>1</v>
      </c>
      <c r="H11" s="5">
        <f t="shared" si="0"/>
        <v>97000</v>
      </c>
      <c r="I11" s="2"/>
    </row>
    <row r="12" spans="1:9" ht="20.100000000000001" customHeight="1">
      <c r="A12" s="55"/>
      <c r="B12" s="55"/>
      <c r="C12" s="42" t="s">
        <v>63</v>
      </c>
      <c r="D12" s="42"/>
      <c r="E12" s="3" t="s">
        <v>58</v>
      </c>
      <c r="F12" s="5">
        <v>63000</v>
      </c>
      <c r="G12" s="3">
        <v>1</v>
      </c>
      <c r="H12" s="5">
        <f t="shared" si="0"/>
        <v>63000</v>
      </c>
      <c r="I12" s="2"/>
    </row>
    <row r="13" spans="1:9" ht="20.100000000000001" customHeight="1">
      <c r="A13" s="55"/>
      <c r="B13" s="55"/>
      <c r="C13" s="39" t="s">
        <v>64</v>
      </c>
      <c r="D13" s="39"/>
      <c r="E13" s="3" t="s">
        <v>59</v>
      </c>
      <c r="F13" s="5">
        <v>47000</v>
      </c>
      <c r="G13" s="3">
        <v>1</v>
      </c>
      <c r="H13" s="5">
        <f t="shared" si="0"/>
        <v>47000</v>
      </c>
      <c r="I13" s="2"/>
    </row>
    <row r="14" spans="1:9" ht="20.100000000000001" customHeight="1">
      <c r="A14" s="55"/>
      <c r="B14" s="55"/>
      <c r="C14" s="39" t="s">
        <v>67</v>
      </c>
      <c r="D14" s="39"/>
      <c r="E14" s="26" t="s">
        <v>60</v>
      </c>
      <c r="F14" s="5">
        <v>125000</v>
      </c>
      <c r="G14" s="3">
        <v>1</v>
      </c>
      <c r="H14" s="5">
        <f t="shared" si="0"/>
        <v>125000</v>
      </c>
      <c r="I14" s="2"/>
    </row>
    <row r="15" spans="1:9" ht="20.100000000000001" customHeight="1">
      <c r="A15" s="55"/>
      <c r="B15" s="55"/>
      <c r="C15" s="39" t="s">
        <v>79</v>
      </c>
      <c r="D15" s="47"/>
      <c r="E15" s="4" t="s">
        <v>77</v>
      </c>
      <c r="F15" s="5">
        <v>15000</v>
      </c>
      <c r="G15" s="26">
        <v>2</v>
      </c>
      <c r="H15" s="5">
        <f t="shared" si="0"/>
        <v>30000</v>
      </c>
      <c r="I15" s="2"/>
    </row>
    <row r="16" spans="1:9" ht="20.100000000000001" customHeight="1">
      <c r="A16" s="55"/>
      <c r="B16" s="55"/>
      <c r="C16" s="40" t="s">
        <v>80</v>
      </c>
      <c r="D16" s="40"/>
      <c r="E16" s="4" t="s">
        <v>77</v>
      </c>
      <c r="F16" s="5">
        <v>0</v>
      </c>
      <c r="G16" s="3">
        <v>1</v>
      </c>
      <c r="H16" s="5">
        <f t="shared" si="0"/>
        <v>0</v>
      </c>
      <c r="I16" s="2"/>
    </row>
    <row r="17" spans="1:9">
      <c r="A17" s="55"/>
      <c r="B17" s="55"/>
      <c r="C17" s="27"/>
      <c r="D17" s="27" t="s">
        <v>34</v>
      </c>
      <c r="E17" s="3" t="s">
        <v>50</v>
      </c>
      <c r="F17" s="5">
        <v>60000</v>
      </c>
      <c r="G17" s="3">
        <v>1</v>
      </c>
      <c r="H17" s="5">
        <f t="shared" si="0"/>
        <v>60000</v>
      </c>
      <c r="I17" s="2"/>
    </row>
    <row r="18" spans="1:9">
      <c r="A18" s="55"/>
      <c r="B18" s="55"/>
      <c r="C18" s="41" t="s">
        <v>42</v>
      </c>
      <c r="D18" s="41"/>
      <c r="E18" s="3" t="s">
        <v>51</v>
      </c>
      <c r="F18" s="5"/>
      <c r="G18" s="3"/>
      <c r="H18" s="5">
        <f t="shared" si="0"/>
        <v>0</v>
      </c>
      <c r="I18" s="2"/>
    </row>
    <row r="19" spans="1:9" ht="21.95" customHeight="1">
      <c r="A19" s="55"/>
      <c r="B19" s="55"/>
      <c r="C19" s="39" t="s">
        <v>87</v>
      </c>
      <c r="D19" s="40"/>
      <c r="E19" s="3" t="s">
        <v>77</v>
      </c>
      <c r="F19" s="5">
        <v>30000</v>
      </c>
      <c r="G19" s="3">
        <v>3</v>
      </c>
      <c r="H19" s="5">
        <f t="shared" si="0"/>
        <v>90000</v>
      </c>
      <c r="I19" s="2"/>
    </row>
    <row r="20" spans="1:9" ht="12.75" customHeight="1">
      <c r="A20" s="32" t="s">
        <v>48</v>
      </c>
      <c r="B20" s="32"/>
      <c r="C20" s="38" t="s">
        <v>6</v>
      </c>
      <c r="D20" s="38"/>
      <c r="E20" s="44">
        <f>SUM(H6:H19)</f>
        <v>2728000</v>
      </c>
      <c r="F20" s="44"/>
      <c r="G20" s="20">
        <v>1</v>
      </c>
      <c r="H20" s="61" t="s">
        <v>8</v>
      </c>
      <c r="I20" s="2"/>
    </row>
    <row r="21" spans="1:9" ht="12.75" customHeight="1">
      <c r="A21" s="32"/>
      <c r="B21" s="32"/>
      <c r="C21" s="38"/>
      <c r="D21" s="38"/>
      <c r="E21" s="44">
        <f>E20*G20</f>
        <v>2728000</v>
      </c>
      <c r="F21" s="44"/>
      <c r="G21" s="44"/>
      <c r="H21" s="61"/>
      <c r="I21" s="2"/>
    </row>
    <row r="22" spans="1:9" ht="12.75" customHeight="1">
      <c r="A22" s="32"/>
      <c r="B22" s="32"/>
      <c r="C22" s="38"/>
      <c r="D22" s="38"/>
      <c r="E22" s="44"/>
      <c r="F22" s="44"/>
      <c r="G22" s="44"/>
      <c r="H22" s="61"/>
      <c r="I22" s="2"/>
    </row>
    <row r="23" spans="1:9" ht="17.25" customHeight="1">
      <c r="A23" s="32"/>
      <c r="B23" s="32"/>
      <c r="C23" s="45" t="s">
        <v>11</v>
      </c>
      <c r="D23" s="45"/>
      <c r="E23" s="28" t="s">
        <v>1</v>
      </c>
      <c r="F23" s="28" t="s">
        <v>2</v>
      </c>
      <c r="G23" s="28" t="s">
        <v>3</v>
      </c>
      <c r="H23" s="28"/>
      <c r="I23" s="2"/>
    </row>
    <row r="24" spans="1:9" ht="21.95" customHeight="1">
      <c r="A24" s="32"/>
      <c r="B24" s="32"/>
      <c r="C24" s="39" t="s">
        <v>70</v>
      </c>
      <c r="D24" s="39"/>
      <c r="E24" s="4" t="s">
        <v>68</v>
      </c>
      <c r="F24" s="5">
        <v>799000</v>
      </c>
      <c r="G24" s="3">
        <v>1</v>
      </c>
      <c r="H24" s="5">
        <f>F24*G24</f>
        <v>799000</v>
      </c>
      <c r="I24" s="2"/>
    </row>
    <row r="25" spans="1:9" ht="21.95" customHeight="1">
      <c r="A25" s="5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51"/>
      <c r="C25" s="39" t="s">
        <v>72</v>
      </c>
      <c r="D25" s="39"/>
      <c r="E25" s="23" t="s">
        <v>71</v>
      </c>
      <c r="F25" s="5">
        <v>296000</v>
      </c>
      <c r="G25" s="3">
        <v>1</v>
      </c>
      <c r="H25" s="5">
        <f t="shared" ref="H25:H32" si="1">F25*G25</f>
        <v>296000</v>
      </c>
      <c r="I25" s="2"/>
    </row>
    <row r="26" spans="1:9" ht="21.95" customHeight="1">
      <c r="A26" s="51"/>
      <c r="B26" s="51"/>
      <c r="C26" s="40" t="s">
        <v>74</v>
      </c>
      <c r="D26" s="40"/>
      <c r="E26" s="4" t="s">
        <v>73</v>
      </c>
      <c r="F26" s="5">
        <v>0</v>
      </c>
      <c r="G26" s="3">
        <v>1</v>
      </c>
      <c r="H26" s="5">
        <f t="shared" si="1"/>
        <v>0</v>
      </c>
      <c r="I26" s="2"/>
    </row>
    <row r="27" spans="1:9" ht="21.95" customHeight="1">
      <c r="A27" s="51"/>
      <c r="B27" s="51"/>
      <c r="C27" s="40" t="s">
        <v>75</v>
      </c>
      <c r="D27" s="40"/>
      <c r="E27" s="4" t="s">
        <v>76</v>
      </c>
      <c r="F27" s="5">
        <v>85000</v>
      </c>
      <c r="G27" s="3">
        <v>1</v>
      </c>
      <c r="H27" s="5">
        <f t="shared" si="1"/>
        <v>85000</v>
      </c>
      <c r="I27" s="2"/>
    </row>
    <row r="28" spans="1:9" ht="21.95" customHeight="1">
      <c r="A28" s="51"/>
      <c r="B28" s="51"/>
      <c r="C28" s="40" t="s">
        <v>82</v>
      </c>
      <c r="D28" s="40"/>
      <c r="E28" s="4" t="s">
        <v>78</v>
      </c>
      <c r="F28" s="5">
        <v>28000</v>
      </c>
      <c r="G28" s="3">
        <v>1</v>
      </c>
      <c r="H28" s="5">
        <f t="shared" si="1"/>
        <v>28000</v>
      </c>
      <c r="I28" s="2"/>
    </row>
    <row r="29" spans="1:9" ht="21.95" customHeight="1">
      <c r="A29" s="51"/>
      <c r="B29" s="51"/>
      <c r="C29" s="46" t="s">
        <v>83</v>
      </c>
      <c r="D29" s="46"/>
      <c r="E29" s="25" t="s">
        <v>81</v>
      </c>
      <c r="F29" s="5">
        <v>44000</v>
      </c>
      <c r="G29" s="3">
        <v>1</v>
      </c>
      <c r="H29" s="5">
        <f t="shared" si="1"/>
        <v>44000</v>
      </c>
      <c r="I29" s="2"/>
    </row>
    <row r="30" spans="1:9" ht="21.95" customHeight="1">
      <c r="A30" s="51"/>
      <c r="B30" s="51"/>
      <c r="C30" s="40" t="s">
        <v>86</v>
      </c>
      <c r="D30" s="40"/>
      <c r="E30" s="3" t="s">
        <v>85</v>
      </c>
      <c r="F30" s="5">
        <v>30000</v>
      </c>
      <c r="G30" s="3">
        <v>1</v>
      </c>
      <c r="H30" s="5">
        <f t="shared" si="1"/>
        <v>30000</v>
      </c>
      <c r="I30" s="2"/>
    </row>
    <row r="31" spans="1:9" ht="16.5" hidden="1" customHeight="1">
      <c r="A31" s="51"/>
      <c r="B31" s="51"/>
      <c r="C31" s="40"/>
      <c r="D31" s="40"/>
      <c r="E31" s="4"/>
      <c r="F31" s="5"/>
      <c r="G31" s="3"/>
      <c r="H31" s="5">
        <f t="shared" si="1"/>
        <v>0</v>
      </c>
      <c r="I31" s="2"/>
    </row>
    <row r="32" spans="1:9" hidden="1">
      <c r="A32" s="51"/>
      <c r="B32" s="51"/>
      <c r="C32" s="40"/>
      <c r="D32" s="40"/>
      <c r="E32" s="4"/>
      <c r="F32" s="5"/>
      <c r="G32" s="3"/>
      <c r="H32" s="5">
        <f t="shared" si="1"/>
        <v>0</v>
      </c>
      <c r="I32" s="2"/>
    </row>
    <row r="33" spans="1:9" ht="13.5" customHeight="1">
      <c r="A33" s="48" t="s">
        <v>19</v>
      </c>
      <c r="B33" s="48"/>
      <c r="C33" s="54" t="str">
        <f>IF(F37="현금(이체X)",Sheet2!C1,IF(F37="카드",Sheet2!C1,IF(F37="이체 및 현금영수증",Sheet2!C1,IF(F37="카드+현금",Sheet2!C2,IF(F37="이체 및 세금계산서",Sheet2!C1)))))</f>
        <v>선택사항</v>
      </c>
      <c r="D33" s="54"/>
      <c r="E33" s="44">
        <f>SUM(H24:H32)</f>
        <v>1282000</v>
      </c>
      <c r="F33" s="44"/>
      <c r="G33" s="44"/>
      <c r="H33" s="61" t="s">
        <v>8</v>
      </c>
      <c r="I33" s="2"/>
    </row>
    <row r="34" spans="1:9" ht="14.25" customHeight="1">
      <c r="A34" s="48"/>
      <c r="B34" s="48"/>
      <c r="C34" s="54"/>
      <c r="D34" s="54"/>
      <c r="E34" s="44"/>
      <c r="F34" s="44"/>
      <c r="G34" s="44"/>
      <c r="H34" s="61"/>
      <c r="I34" s="2"/>
    </row>
    <row r="35" spans="1:9" ht="16.5" customHeight="1">
      <c r="A35" s="48" t="s">
        <v>22</v>
      </c>
      <c r="B35" s="48"/>
      <c r="C35" s="53"/>
      <c r="D35" s="53"/>
      <c r="E35" s="6" t="s">
        <v>4</v>
      </c>
      <c r="F35" s="64">
        <f>SUM(E21,E33)</f>
        <v>4010000</v>
      </c>
      <c r="G35" s="64"/>
      <c r="H35" s="7" t="s">
        <v>8</v>
      </c>
      <c r="I35" s="2"/>
    </row>
    <row r="36" spans="1:9" ht="16.5" customHeight="1">
      <c r="A36" s="48" t="s">
        <v>21</v>
      </c>
      <c r="B36" s="48"/>
      <c r="C36" s="5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52"/>
      <c r="E36" s="6" t="s">
        <v>9</v>
      </c>
      <c r="F36" s="57">
        <f>F35*1.1-F35</f>
        <v>401000</v>
      </c>
      <c r="G36" s="58"/>
      <c r="H36" s="30"/>
      <c r="I36" s="2"/>
    </row>
    <row r="37" spans="1:9" ht="17.25" customHeight="1">
      <c r="A37" s="48" t="s">
        <v>17</v>
      </c>
      <c r="B37" s="48"/>
      <c r="C37" s="49"/>
      <c r="D37" s="49"/>
      <c r="E37" s="6" t="s">
        <v>16</v>
      </c>
      <c r="F37" s="62" t="s">
        <v>49</v>
      </c>
      <c r="G37" s="63"/>
      <c r="H37" s="31"/>
      <c r="I37" s="2"/>
    </row>
    <row r="38" spans="1:9" ht="19.5" customHeight="1">
      <c r="A38" s="48" t="s">
        <v>18</v>
      </c>
      <c r="B38" s="48"/>
      <c r="C38" s="50">
        <f>SUM(C35:C36)-C37</f>
        <v>0</v>
      </c>
      <c r="D38" s="50"/>
      <c r="E38" s="17" t="s">
        <v>17</v>
      </c>
      <c r="F38" s="57"/>
      <c r="G38" s="58"/>
      <c r="H38" s="59"/>
      <c r="I38" s="2"/>
    </row>
    <row r="39" spans="1:9" ht="20.25" customHeight="1">
      <c r="A39" s="48"/>
      <c r="B39" s="48"/>
      <c r="C39" s="50"/>
      <c r="D39" s="50"/>
      <c r="E39" s="21" t="s">
        <v>10</v>
      </c>
      <c r="F39" s="56">
        <f>IF(F37="현금(이체X)",F35,IF(F37="카드",ROUND(Sheet2!B5,-4),IF(F37="이체 및 현금영수증",F35+F35*10%,IF(F37="이체 및 세금계산서",F35+F35*10%,IF(F37="이체 및 세금계산서",F35+F35*10%,)))))-F38</f>
        <v>4411000</v>
      </c>
      <c r="G39" s="56"/>
      <c r="H39" s="2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E1:H4"/>
    <mergeCell ref="H33:H34"/>
    <mergeCell ref="H20:H22"/>
    <mergeCell ref="E33:G34"/>
    <mergeCell ref="F37:G37"/>
    <mergeCell ref="F36:G36"/>
    <mergeCell ref="F35:G35"/>
    <mergeCell ref="C7:D7"/>
    <mergeCell ref="C8:D8"/>
    <mergeCell ref="C9:D9"/>
    <mergeCell ref="A6:B19"/>
    <mergeCell ref="F39:G39"/>
    <mergeCell ref="F38:H38"/>
    <mergeCell ref="E20:F20"/>
    <mergeCell ref="A38:B39"/>
    <mergeCell ref="C37:D37"/>
    <mergeCell ref="C38:D39"/>
    <mergeCell ref="A37:B37"/>
    <mergeCell ref="A25:B32"/>
    <mergeCell ref="A33:B34"/>
    <mergeCell ref="A35:B35"/>
    <mergeCell ref="A36:B36"/>
    <mergeCell ref="C36:D36"/>
    <mergeCell ref="C35:D35"/>
    <mergeCell ref="C33:D34"/>
    <mergeCell ref="C25:D25"/>
    <mergeCell ref="C30:D30"/>
    <mergeCell ref="C31:D31"/>
    <mergeCell ref="C32:D32"/>
    <mergeCell ref="E21:G22"/>
    <mergeCell ref="C23:D23"/>
    <mergeCell ref="C24:D24"/>
    <mergeCell ref="C26:D26"/>
    <mergeCell ref="C29:D29"/>
    <mergeCell ref="C28:D28"/>
    <mergeCell ref="C27:D27"/>
    <mergeCell ref="A20:B24"/>
    <mergeCell ref="C1:D2"/>
    <mergeCell ref="C5:D5"/>
    <mergeCell ref="B4:D4"/>
    <mergeCell ref="C20:D22"/>
    <mergeCell ref="C19:D19"/>
    <mergeCell ref="C14:D14"/>
    <mergeCell ref="C18:D18"/>
    <mergeCell ref="C10:D10"/>
    <mergeCell ref="C11:D11"/>
    <mergeCell ref="C12:D12"/>
    <mergeCell ref="C13:D13"/>
    <mergeCell ref="C15:D15"/>
    <mergeCell ref="C16:D16"/>
    <mergeCell ref="A5:B5"/>
    <mergeCell ref="C6:D6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9" t="s">
        <v>25</v>
      </c>
      <c r="E1" s="18" t="s">
        <v>44</v>
      </c>
      <c r="F1" s="18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0" t="s">
        <v>26</v>
      </c>
    </row>
    <row r="4" spans="1:6">
      <c r="A4" t="s">
        <v>15</v>
      </c>
      <c r="B4" s="8">
        <f>Sheet1!F35-(Sheet1!C35)</f>
        <v>4010000</v>
      </c>
    </row>
    <row r="5" spans="1:6">
      <c r="A5" t="s">
        <v>29</v>
      </c>
      <c r="B5">
        <f>B4*1.13</f>
        <v>4531300</v>
      </c>
    </row>
    <row r="6" spans="1:6">
      <c r="A6" t="s">
        <v>27</v>
      </c>
    </row>
    <row r="7" spans="1:6">
      <c r="A7" t="s">
        <v>7</v>
      </c>
      <c r="B7" s="8">
        <v>60000</v>
      </c>
    </row>
    <row r="8" spans="1:6">
      <c r="A8" t="s">
        <v>37</v>
      </c>
      <c r="B8" s="8">
        <v>70000</v>
      </c>
    </row>
    <row r="9" spans="1:6">
      <c r="A9" t="s">
        <v>35</v>
      </c>
      <c r="B9" s="8">
        <v>80000</v>
      </c>
    </row>
    <row r="10" spans="1:6">
      <c r="A10" t="s">
        <v>36</v>
      </c>
      <c r="B10" s="8">
        <v>100000</v>
      </c>
    </row>
    <row r="11" spans="1:6">
      <c r="A11" t="s">
        <v>39</v>
      </c>
      <c r="B11" s="8">
        <v>151200</v>
      </c>
    </row>
    <row r="12" spans="1:6">
      <c r="A12" t="s">
        <v>38</v>
      </c>
      <c r="B12" s="8">
        <v>188000</v>
      </c>
    </row>
    <row r="13" spans="1:6">
      <c r="A13" t="s">
        <v>40</v>
      </c>
      <c r="B13" s="8">
        <v>194290</v>
      </c>
    </row>
    <row r="14" spans="1:6">
      <c r="A14" t="s">
        <v>41</v>
      </c>
      <c r="B14" s="8">
        <v>359000</v>
      </c>
    </row>
    <row r="15" spans="1:6">
      <c r="A15" t="s">
        <v>43</v>
      </c>
    </row>
    <row r="16" spans="1:6">
      <c r="A16" s="16"/>
    </row>
    <row r="17" spans="1:1">
      <c r="A17" s="16"/>
    </row>
    <row r="18" spans="1:1">
      <c r="A18" s="16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2021-08-16T10:53:40Z</dcterms:modified>
</cp:coreProperties>
</file>