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CFFCE5D2-0E75-49AA-8317-8BB9A55EBA89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9" i="1" l="1"/>
  <c r="H37" i="1"/>
  <c r="B3" i="1"/>
  <c r="C33" i="1" l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B5" i="2" s="1"/>
  <c r="F39" i="1" s="1"/>
  <c r="C38" i="1"/>
  <c r="F36" i="1"/>
</calcChain>
</file>

<file path=xl/sharedStrings.xml><?xml version="1.0" encoding="utf-8"?>
<sst xmlns="http://schemas.openxmlformats.org/spreadsheetml/2006/main" count="87" uniqueCount="76">
  <si>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</si>
  <si>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</si>
  <si>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</si>
  <si>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</si>
  <si>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</si>
  <si>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</si>
  <si>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</si>
  <si>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</si>
  <si>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</si>
  <si>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</si>
  <si>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</si>
  <si>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</si>
  <si>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</si>
  <si>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</si>
  <si>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</si>
  <si>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</si>
  <si>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</si>
  <si>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</si>
  <si>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</si>
  <si>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</si>
  <si>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</si>
  <si>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</si>
  <si>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</si>
  <si>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</si>
  <si>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</si>
  <si>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</si>
  <si>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</si>
  <si>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</si>
  <si>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</si>
  <si>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</si>
  <si>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</si>
  <si>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</si>
  <si>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</si>
  <si>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</si>
  <si>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</si>
  <si>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</si>
  <si>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</si>
  <si>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</si>
  <si>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</si>
  <si>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</si>
  <si>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</si>
  <si>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</si>
  <si>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</si>
  <si>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</si>
  <si>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</si>
  <si>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</si>
  <si>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</si>
  <si>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</si>
  <si>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</si>
  <si>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</si>
  <si>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</si>
  <si>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</si>
  <si>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</si>
  <si>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</si>
  <si>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</si>
  <si>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</si>
  <si>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</si>
  <si>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</si>
  <si>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이체 및 현금영수증</t>
  </si>
  <si>
    <t>▣ 기본무상 1년보증 (공임6만원 추가시)
(구입후 7일 이내 카페 가입시 
소프트웨어 문제 구입후1년간
원격지원가능)</t>
    <phoneticPr fontId="1" type="noConversion"/>
  </si>
  <si>
    <t>인텔 코어i9-12세대 12900KF (엘더레이크) (정품)</t>
    <phoneticPr fontId="1" type="noConversion"/>
  </si>
  <si>
    <t>DEEPCOOL AK620 (BLACK)</t>
    <phoneticPr fontId="1" type="noConversion"/>
  </si>
  <si>
    <t>ASUS ProArt Z690-CREATOR WIFI 인텍앤컴퍼니</t>
    <phoneticPr fontId="1" type="noConversion"/>
  </si>
  <si>
    <t>G.SKILL DDR5-6000 CL36 TRIDENT Z5 RGB J 패키지 (32GB(16Gx2))</t>
    <phoneticPr fontId="1" type="noConversion"/>
  </si>
  <si>
    <t>삼성전자 DDR5-4800 병행수입 (16GB)</t>
    <phoneticPr fontId="1" type="noConversion"/>
  </si>
  <si>
    <t>RAM</t>
    <phoneticPr fontId="1" type="noConversion"/>
  </si>
  <si>
    <t>MSI 지포스 GTX 1660 SUPER 벤투스 S OC D6 6GB</t>
    <phoneticPr fontId="1" type="noConversion"/>
  </si>
  <si>
    <t>VGA</t>
    <phoneticPr fontId="1" type="noConversion"/>
  </si>
  <si>
    <t>삼성전자 PM9A1 M.2 NVMe 병행수입 (512GB)</t>
    <phoneticPr fontId="1" type="noConversion"/>
  </si>
  <si>
    <t>삼성전자 980 PRO M.2 NVMe (500GB)</t>
    <phoneticPr fontId="1" type="noConversion"/>
  </si>
  <si>
    <t>잘만 Z10 PLUS</t>
    <phoneticPr fontId="1" type="noConversion"/>
  </si>
  <si>
    <t>FSP HYPER K 700W 80PLUS Standard 230V EU</t>
    <phoneticPr fontId="1" type="noConversion"/>
  </si>
  <si>
    <t>기타</t>
    <phoneticPr fontId="1" type="noConversion"/>
  </si>
  <si>
    <t>LGA1700 키트</t>
    <phoneticPr fontId="1" type="noConversion"/>
  </si>
  <si>
    <t>김정진</t>
    <phoneticPr fontId="1" type="noConversion"/>
  </si>
  <si>
    <t>010-4715-2297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</si>
</sst>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0" fontId="2" fillId="0" borderId="1" xfId="0" applyFont="1" applyBorder="1" applyAlignment="1">
      <alignment horizontal="center" vertical="center" wrapText="1"/>
    </xf>
    <xf numFmtId="176" fontId="2" fillId="8" borderId="3" xfId="0" applyNumberFormat="1" applyFont="1" applyFill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 wrapText="1"/>
    </xf>
    <xf numFmtId="0" fontId="5" fillId="7" borderId="6" xfId="0" applyFont="1" applyFill="1" applyBorder="1" applyAlignment="1">
      <alignment horizontal="center" vertical="center" wrapText="1"/>
    </xf>
    <xf numFmtId="0" fontId="5" fillId="7" borderId="7" xfId="0" applyFont="1" applyFill="1" applyBorder="1" applyAlignment="1">
      <alignment horizontal="center" vertical="center" wrapText="1"/>
    </xf>
    <xf numFmtId="0" fontId="5" fillId="7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7" borderId="4" xfId="0" applyFont="1" applyFill="1" applyBorder="1" applyAlignment="1">
      <alignment horizontal="center" vertical="center" wrapText="1"/>
    </xf>
    <xf numFmtId="0" fontId="7" fillId="7" borderId="6" xfId="0" applyFont="1" applyFill="1" applyBorder="1" applyAlignment="1">
      <alignment horizontal="center" vertical="center" wrapText="1"/>
    </xf>
    <xf numFmtId="0" fontId="7" fillId="7" borderId="7" xfId="0" applyFont="1" applyFill="1" applyBorder="1" applyAlignment="1">
      <alignment horizontal="center" vertical="center" wrapText="1"/>
    </xf>
    <xf numFmtId="0" fontId="7" fillId="7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8" borderId="2" xfId="0" applyNumberFormat="1" applyFont="1" applyFill="1" applyBorder="1" applyAlignment="1">
      <alignment horizontal="center" vertical="center"/>
    </xf>
    <xf numFmtId="176" fontId="2" fillId="8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/>
    </xf>
    <xf numFmtId="176" fontId="2" fillId="7" borderId="1" xfId="0" applyNumberFormat="1" applyFont="1" applyFill="1" applyBorder="1" applyAlignment="1">
      <alignment horizontal="center" vertical="center"/>
    </xf>
    <xf numFmtId="0" fontId="2" fillId="7" borderId="14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3" fillId="9" borderId="14" xfId="0" applyFont="1" applyFill="1" applyBorder="1" applyAlignment="1">
      <alignment horizontal="center" vertical="center" wrapText="1"/>
    </xf>
    <xf numFmtId="0" fontId="3" fillId="9" borderId="3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/>
    </xf>
    <xf numFmtId="176" fontId="2" fillId="9" borderId="1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showWhiteSpace="0" view="pageLayout" zoomScaleNormal="100" zoomScaleSheetLayoutView="100" workbookViewId="0">
      <selection activeCell="C10" sqref="C10:D10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6" t="s">
        <v>51</v>
      </c>
      <c r="B1" s="21" t="s">
        <v>74</v>
      </c>
      <c r="C1" s="44" t="s">
        <v>59</v>
      </c>
      <c r="D1" s="45"/>
      <c r="E1" s="100"/>
      <c r="F1" s="101"/>
      <c r="G1" s="101"/>
      <c r="H1" s="102"/>
    </row>
    <row r="2" spans="1:9" ht="22.5" customHeight="1">
      <c r="A2" s="15" t="s">
        <v>39</v>
      </c>
      <c r="B2" s="20" t="s">
        <v>75</v>
      </c>
      <c r="C2" s="46"/>
      <c r="D2" s="47"/>
      <c r="E2" s="103"/>
      <c r="F2" s="104"/>
      <c r="G2" s="104"/>
      <c r="H2" s="105"/>
    </row>
    <row r="3" spans="1:9" ht="22.5" customHeight="1">
      <c r="A3" s="15" t="s">
        <v>40</v>
      </c>
      <c r="B3" s="17">
        <f ca="1">TODAY()</f>
        <v>44750</v>
      </c>
      <c r="C3" s="16" t="s">
        <v>41</v>
      </c>
      <c r="D3" s="19"/>
      <c r="E3" s="103"/>
      <c r="F3" s="104"/>
      <c r="G3" s="104"/>
      <c r="H3" s="105"/>
    </row>
    <row r="4" spans="1:9" ht="22.5" customHeight="1">
      <c r="A4" s="14" t="s">
        <v>38</v>
      </c>
      <c r="B4" s="50"/>
      <c r="C4" s="50"/>
      <c r="D4" s="51"/>
      <c r="E4" s="106"/>
      <c r="F4" s="107"/>
      <c r="G4" s="107"/>
      <c r="H4" s="108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53</v>
      </c>
      <c r="B6" s="35"/>
      <c r="C6" s="61" t="s">
        <v>60</v>
      </c>
      <c r="D6" s="62"/>
      <c r="E6" s="3" t="s">
        <v>6</v>
      </c>
      <c r="F6" s="6">
        <v>790000</v>
      </c>
      <c r="G6" s="3">
        <v>1</v>
      </c>
      <c r="H6" s="6">
        <f>F6*G6</f>
        <v>790000</v>
      </c>
      <c r="I6" s="2"/>
    </row>
    <row r="7" spans="1:9" ht="24" customHeight="1">
      <c r="A7" s="36"/>
      <c r="B7" s="37"/>
      <c r="C7" s="61" t="s">
        <v>61</v>
      </c>
      <c r="D7" s="62"/>
      <c r="E7" s="24" t="s">
        <v>12</v>
      </c>
      <c r="F7" s="6">
        <v>80000</v>
      </c>
      <c r="G7" s="3">
        <v>1</v>
      </c>
      <c r="H7" s="6">
        <f t="shared" ref="H7:H19" si="0">F7*G7</f>
        <v>80000</v>
      </c>
      <c r="I7" s="2"/>
    </row>
    <row r="8" spans="1:9" ht="25.5" customHeight="1">
      <c r="A8" s="36"/>
      <c r="B8" s="37"/>
      <c r="C8" s="112" t="s">
        <v>62</v>
      </c>
      <c r="D8" s="113"/>
      <c r="E8" s="3" t="s">
        <v>7</v>
      </c>
      <c r="F8" s="6">
        <v>654000</v>
      </c>
      <c r="G8" s="3">
        <v>1</v>
      </c>
      <c r="H8" s="6">
        <f t="shared" si="0"/>
        <v>654000</v>
      </c>
      <c r="I8" s="2"/>
    </row>
    <row r="9" spans="1:9" ht="37.5" customHeight="1">
      <c r="A9" s="36"/>
      <c r="B9" s="37"/>
      <c r="C9" s="121" t="s">
        <v>63</v>
      </c>
      <c r="D9" s="122"/>
      <c r="E9" s="123" t="s">
        <v>8</v>
      </c>
      <c r="F9" s="124">
        <v>510000</v>
      </c>
      <c r="G9" s="123"/>
      <c r="H9" s="124">
        <f t="shared" si="0"/>
        <v>0</v>
      </c>
      <c r="I9" s="2"/>
    </row>
    <row r="10" spans="1:9" ht="24" customHeight="1">
      <c r="A10" s="36"/>
      <c r="B10" s="37"/>
      <c r="C10" s="61" t="s">
        <v>64</v>
      </c>
      <c r="D10" s="62"/>
      <c r="E10" s="3" t="s">
        <v>65</v>
      </c>
      <c r="F10" s="6">
        <v>120000</v>
      </c>
      <c r="G10" s="3">
        <v>2</v>
      </c>
      <c r="H10" s="6">
        <f t="shared" si="0"/>
        <v>240000</v>
      </c>
      <c r="I10" s="2"/>
    </row>
    <row r="11" spans="1:9" ht="24" customHeight="1">
      <c r="A11" s="36"/>
      <c r="B11" s="37"/>
      <c r="C11" s="127" t="s">
        <v>66</v>
      </c>
      <c r="D11" s="128"/>
      <c r="E11" s="129" t="s">
        <v>67</v>
      </c>
      <c r="F11" s="130">
        <v>300000</v>
      </c>
      <c r="G11" s="129"/>
      <c r="H11" s="130">
        <f t="shared" si="0"/>
        <v>0</v>
      </c>
      <c r="I11" s="2"/>
    </row>
    <row r="12" spans="1:9" ht="24" customHeight="1">
      <c r="A12" s="36"/>
      <c r="B12" s="37"/>
      <c r="C12" s="61" t="s">
        <v>68</v>
      </c>
      <c r="D12" s="62"/>
      <c r="E12" s="3" t="s">
        <v>9</v>
      </c>
      <c r="F12" s="6">
        <v>88000</v>
      </c>
      <c r="G12" s="3">
        <v>1</v>
      </c>
      <c r="H12" s="6">
        <f t="shared" si="0"/>
        <v>88000</v>
      </c>
      <c r="I12" s="2"/>
    </row>
    <row r="13" spans="1:9" ht="24" customHeight="1">
      <c r="A13" s="36"/>
      <c r="B13" s="37"/>
      <c r="C13" s="125" t="s">
        <v>69</v>
      </c>
      <c r="D13" s="126"/>
      <c r="E13" s="123" t="s">
        <v>9</v>
      </c>
      <c r="F13" s="124">
        <v>140000</v>
      </c>
      <c r="G13" s="123"/>
      <c r="H13" s="124">
        <f t="shared" si="0"/>
        <v>0</v>
      </c>
      <c r="I13" s="2"/>
    </row>
    <row r="14" spans="1:9" ht="29.25" customHeight="1">
      <c r="A14" s="36"/>
      <c r="B14" s="37"/>
      <c r="C14" s="55" t="s">
        <v>70</v>
      </c>
      <c r="D14" s="56"/>
      <c r="E14" s="3" t="s">
        <v>10</v>
      </c>
      <c r="F14" s="6">
        <v>88000</v>
      </c>
      <c r="G14" s="3">
        <v>1</v>
      </c>
      <c r="H14" s="6">
        <f t="shared" si="0"/>
        <v>88000</v>
      </c>
      <c r="I14" s="2"/>
    </row>
    <row r="15" spans="1:9" ht="24" customHeight="1">
      <c r="A15" s="36"/>
      <c r="B15" s="37"/>
      <c r="C15" s="55" t="s">
        <v>71</v>
      </c>
      <c r="D15" s="56"/>
      <c r="E15" s="3" t="s">
        <v>11</v>
      </c>
      <c r="F15" s="6">
        <v>79000</v>
      </c>
      <c r="G15" s="3">
        <v>1</v>
      </c>
      <c r="H15" s="6">
        <f t="shared" si="0"/>
        <v>79000</v>
      </c>
      <c r="I15" s="2"/>
    </row>
    <row r="16" spans="1:9" ht="24" customHeight="1">
      <c r="A16" s="36"/>
      <c r="B16" s="37"/>
      <c r="C16" s="57"/>
      <c r="D16" s="58"/>
      <c r="E16" s="3" t="s">
        <v>13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32" t="s">
        <v>16</v>
      </c>
      <c r="D17" s="33"/>
      <c r="E17" s="4" t="s">
        <v>14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49</v>
      </c>
      <c r="D18" s="60"/>
      <c r="E18" s="4" t="s">
        <v>22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 t="s">
        <v>52</v>
      </c>
      <c r="F19" s="7"/>
      <c r="G19" s="4"/>
      <c r="H19" s="6">
        <f t="shared" si="0"/>
        <v>0</v>
      </c>
      <c r="I19" s="2"/>
    </row>
    <row r="20" spans="1:9" ht="12.75" customHeight="1">
      <c r="A20" s="38" t="s">
        <v>54</v>
      </c>
      <c r="B20" s="39"/>
      <c r="C20" s="52" t="s">
        <v>15</v>
      </c>
      <c r="D20" s="52"/>
      <c r="E20" s="63">
        <f>SUM(H6:H19)</f>
        <v>2079000</v>
      </c>
      <c r="F20" s="63"/>
      <c r="G20" s="27">
        <v>1</v>
      </c>
      <c r="H20" s="111" t="s">
        <v>17</v>
      </c>
      <c r="I20" s="2"/>
    </row>
    <row r="21" spans="1:9" ht="12.75" customHeight="1">
      <c r="A21" s="40"/>
      <c r="B21" s="41"/>
      <c r="C21" s="52"/>
      <c r="D21" s="52"/>
      <c r="E21" s="63">
        <f>E20*G20</f>
        <v>2079000</v>
      </c>
      <c r="F21" s="63"/>
      <c r="G21" s="63"/>
      <c r="H21" s="111"/>
      <c r="I21" s="2"/>
    </row>
    <row r="22" spans="1:9" ht="12.75" customHeight="1">
      <c r="A22" s="40"/>
      <c r="B22" s="41"/>
      <c r="C22" s="52"/>
      <c r="D22" s="52"/>
      <c r="E22" s="63"/>
      <c r="F22" s="63"/>
      <c r="G22" s="63"/>
      <c r="H22" s="111"/>
      <c r="I22" s="2"/>
    </row>
    <row r="23" spans="1:9" ht="17.25" customHeight="1">
      <c r="A23" s="40"/>
      <c r="B23" s="41"/>
      <c r="C23" s="78" t="s">
        <v>20</v>
      </c>
      <c r="D23" s="79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42"/>
      <c r="B24" s="43"/>
      <c r="C24" s="55" t="s">
        <v>73</v>
      </c>
      <c r="D24" s="56"/>
      <c r="E24" s="5" t="s">
        <v>72</v>
      </c>
      <c r="F24" s="6">
        <v>10000</v>
      </c>
      <c r="G24" s="3">
        <v>1</v>
      </c>
      <c r="H24" s="6">
        <f>F24*G24</f>
        <v>10000</v>
      </c>
      <c r="I24" s="2"/>
    </row>
    <row r="25" spans="1:9" ht="25.15" customHeight="1">
      <c r="A25" s="83"/>
      <c r="B25" s="84"/>
      <c r="C25" s="80"/>
      <c r="D25" s="56"/>
      <c r="E25" s="30"/>
      <c r="F25" s="6"/>
      <c r="G25" s="3"/>
      <c r="H25" s="6">
        <f t="shared" ref="H25:H32" si="1">F25*G25</f>
        <v>0</v>
      </c>
      <c r="I25" s="2"/>
    </row>
    <row r="26" spans="1:9">
      <c r="A26" s="85"/>
      <c r="B26" s="86"/>
      <c r="C26" s="80"/>
      <c r="D26" s="56"/>
      <c r="E26" s="5"/>
      <c r="F26" s="6"/>
      <c r="G26" s="3"/>
      <c r="H26" s="6">
        <f t="shared" si="1"/>
        <v>0</v>
      </c>
      <c r="I26" s="2"/>
    </row>
    <row r="27" spans="1:9">
      <c r="A27" s="85"/>
      <c r="B27" s="86"/>
      <c r="C27" s="32"/>
      <c r="D27" s="33"/>
      <c r="E27" s="5"/>
      <c r="F27" s="6"/>
      <c r="G27" s="3"/>
      <c r="H27" s="6">
        <f t="shared" si="1"/>
        <v>0</v>
      </c>
      <c r="I27" s="2"/>
    </row>
    <row r="28" spans="1:9">
      <c r="A28" s="85"/>
      <c r="B28" s="86"/>
      <c r="C28" s="32"/>
      <c r="D28" s="33"/>
      <c r="E28" s="5"/>
      <c r="F28" s="6"/>
      <c r="G28" s="3"/>
      <c r="H28" s="6">
        <f t="shared" si="1"/>
        <v>0</v>
      </c>
      <c r="I28" s="2"/>
    </row>
    <row r="29" spans="1:9">
      <c r="A29" s="85"/>
      <c r="B29" s="86"/>
      <c r="C29" s="32"/>
      <c r="D29" s="33"/>
      <c r="E29" s="5"/>
      <c r="F29" s="6"/>
      <c r="G29" s="3"/>
      <c r="H29" s="6">
        <f t="shared" si="1"/>
        <v>0</v>
      </c>
      <c r="I29" s="2"/>
    </row>
    <row r="30" spans="1:9">
      <c r="A30" s="85"/>
      <c r="B30" s="86"/>
      <c r="C30" s="32"/>
      <c r="D30" s="33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5"/>
      <c r="B31" s="86"/>
      <c r="C31" s="32"/>
      <c r="D31" s="33"/>
      <c r="E31" s="5"/>
      <c r="F31" s="6"/>
      <c r="G31" s="3"/>
      <c r="H31" s="6">
        <f t="shared" si="1"/>
        <v>0</v>
      </c>
      <c r="I31" s="2"/>
    </row>
    <row r="32" spans="1:9">
      <c r="A32" s="87"/>
      <c r="B32" s="88"/>
      <c r="C32" s="32"/>
      <c r="D32" s="33"/>
      <c r="E32" s="5"/>
      <c r="F32" s="6"/>
      <c r="G32" s="3"/>
      <c r="H32" s="6">
        <f t="shared" si="1"/>
        <v>0</v>
      </c>
      <c r="I32" s="2"/>
    </row>
    <row r="33" spans="1:9" ht="13.5" customHeight="1">
      <c r="A33" s="89" t="s">
        <v>28</v>
      </c>
      <c r="B33" s="90"/>
      <c r="C33" s="74" t="str">
        <f>IF(F37="현금(이체X)",Sheet2!C1,IF(F37="카드",Sheet2!C1,IF(F37="이체 및 현금영수증",Sheet2!C1,IF(F37="카드+현금",Sheet2!C2,IF(F37="이체 및 세금계산서",Sheet2!C1)))))</f>
        <v>선택사항</v>
      </c>
      <c r="D33" s="75"/>
      <c r="E33" s="64">
        <f>SUM(H24:H32)</f>
        <v>10000</v>
      </c>
      <c r="F33" s="65"/>
      <c r="G33" s="65"/>
      <c r="H33" s="109" t="s">
        <v>17</v>
      </c>
      <c r="I33" s="2"/>
    </row>
    <row r="34" spans="1:9" ht="14.25" customHeight="1">
      <c r="A34" s="91"/>
      <c r="B34" s="92"/>
      <c r="C34" s="76"/>
      <c r="D34" s="77"/>
      <c r="E34" s="66"/>
      <c r="F34" s="67"/>
      <c r="G34" s="67"/>
      <c r="H34" s="110"/>
      <c r="I34" s="2"/>
    </row>
    <row r="35" spans="1:9" ht="16.5" customHeight="1">
      <c r="A35" s="81" t="s">
        <v>31</v>
      </c>
      <c r="B35" s="82"/>
      <c r="C35" s="72"/>
      <c r="D35" s="73"/>
      <c r="E35" s="8" t="s">
        <v>4</v>
      </c>
      <c r="F35" s="116">
        <f>SUM(E21,E33)</f>
        <v>2089000</v>
      </c>
      <c r="G35" s="116"/>
      <c r="H35" s="9" t="s">
        <v>17</v>
      </c>
      <c r="I35" s="2"/>
    </row>
    <row r="36" spans="1:9" ht="16.5" customHeight="1">
      <c r="A36" s="81" t="s">
        <v>30</v>
      </c>
      <c r="B36" s="82"/>
      <c r="C36" s="70"/>
      <c r="D36" s="71"/>
      <c r="E36" s="8" t="s">
        <v>18</v>
      </c>
      <c r="F36" s="114">
        <f>F35*1.1-F35</f>
        <v>208900</v>
      </c>
      <c r="G36" s="115"/>
      <c r="H36" s="10"/>
      <c r="I36" s="2"/>
    </row>
    <row r="37" spans="1:9" ht="17.25" customHeight="1">
      <c r="A37" s="81" t="s">
        <v>26</v>
      </c>
      <c r="B37" s="82"/>
      <c r="C37" s="94"/>
      <c r="D37" s="95"/>
      <c r="E37" s="8" t="s">
        <v>25</v>
      </c>
      <c r="F37" s="68" t="s">
        <v>58</v>
      </c>
      <c r="G37" s="69"/>
      <c r="H37" s="31" t="str">
        <f>IF(F37="현금(이체X)",Sheet2!B2,IF(F37="웹결제",Sheet2!A6,IF(F37="이체 및 현금영수증",Sheet2!B1,IF(F37="카드+현금",Sheet2!B3,IF(F37="이체 및 세금계산서",Sheet2!B1)))))</f>
        <v>VAT포함</v>
      </c>
      <c r="I37" s="2"/>
    </row>
    <row r="38" spans="1:9" ht="19.5" customHeight="1">
      <c r="A38" s="89" t="s">
        <v>27</v>
      </c>
      <c r="B38" s="90"/>
      <c r="C38" s="96">
        <f>SUM(C35:C36)-C37</f>
        <v>0</v>
      </c>
      <c r="D38" s="97"/>
      <c r="E38" s="23" t="s">
        <v>26</v>
      </c>
      <c r="F38" s="118"/>
      <c r="G38" s="119"/>
      <c r="H38" s="120"/>
      <c r="I38" s="2"/>
    </row>
    <row r="39" spans="1:9" ht="20.25" customHeight="1">
      <c r="A39" s="91"/>
      <c r="B39" s="92"/>
      <c r="C39" s="98"/>
      <c r="D39" s="99"/>
      <c r="E39" s="28" t="s">
        <v>19</v>
      </c>
      <c r="F39" s="117">
        <f>IF(F37="현금(이체X)",F35,IF(F37="웹결제",ROUND(Sheet2!B5,-4),IF(F37="이체 및 현금영수증",F35+F35*10%,IF(F37="이체 및 세금계산서",F35+F35*10%,IF(F37="이체 및 세금계산서",F35+F35*10%,)))))-F38</f>
        <v>2297900</v>
      </c>
      <c r="G39" s="117"/>
      <c r="H39" s="29" t="str">
        <f>IF(F37="현금(이체X)",Sheet2!B2,IF(F37="웹결제",Sheet2!A6,IF(F37="이체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 ht="16.5" customHeight="1">
      <c r="C41" s="2"/>
      <c r="D41" s="2"/>
      <c r="E41" s="93" t="s">
        <v>55</v>
      </c>
      <c r="F41" s="93"/>
      <c r="G41" s="93"/>
      <c r="H41" s="93"/>
      <c r="I41" s="2"/>
    </row>
    <row r="42" spans="1:9">
      <c r="C42" s="2"/>
      <c r="D42" s="2"/>
      <c r="E42" s="93"/>
      <c r="F42" s="93"/>
      <c r="G42" s="93"/>
      <c r="H42" s="93"/>
      <c r="I42" s="2"/>
    </row>
    <row r="43" spans="1:9">
      <c r="C43" s="2"/>
      <c r="D43" s="2"/>
      <c r="E43" s="93"/>
      <c r="F43" s="93"/>
      <c r="G43" s="93"/>
      <c r="H43" s="93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8:D28"/>
    <mergeCell ref="C29:D29"/>
    <mergeCell ref="C14:D14"/>
    <mergeCell ref="C31:D31"/>
    <mergeCell ref="E20:F20"/>
    <mergeCell ref="E21:G22"/>
    <mergeCell ref="E33:G34"/>
    <mergeCell ref="C30:D30"/>
    <mergeCell ref="C17:D17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C11" sqref="C11"/>
    </sheetView>
  </sheetViews>
  <sheetFormatPr defaultRowHeight="16.5"/>
  <cols>
    <col min="1" max="1" width="46.75" bestFit="1" customWidth="1"/>
    <col min="3" max="3" width="25.375" bestFit="1" customWidth="1"/>
  </cols>
  <sheetData>
    <row r="1" spans="1:6" ht="82.5">
      <c r="B1" t="s">
        <v>21</v>
      </c>
      <c r="C1" t="s">
        <v>32</v>
      </c>
      <c r="D1" s="12" t="s">
        <v>34</v>
      </c>
      <c r="E1" s="12" t="s">
        <v>34</v>
      </c>
      <c r="F1" s="25"/>
    </row>
    <row r="2" spans="1:6">
      <c r="A2" t="s">
        <v>56</v>
      </c>
      <c r="B2" t="s">
        <v>17</v>
      </c>
      <c r="C2" t="s">
        <v>36</v>
      </c>
      <c r="D2" t="s">
        <v>33</v>
      </c>
    </row>
    <row r="3" spans="1:6">
      <c r="A3" t="s">
        <v>23</v>
      </c>
      <c r="B3" t="s">
        <v>29</v>
      </c>
      <c r="D3" s="13" t="s">
        <v>35</v>
      </c>
    </row>
    <row r="4" spans="1:6">
      <c r="A4" t="s">
        <v>24</v>
      </c>
      <c r="B4" s="11">
        <f>Sheet1!F35-(Sheet1!C35)</f>
        <v>2089000</v>
      </c>
    </row>
    <row r="5" spans="1:6">
      <c r="A5" t="s">
        <v>37</v>
      </c>
      <c r="B5">
        <f>B4*1.12</f>
        <v>2339680</v>
      </c>
    </row>
    <row r="6" spans="1:6">
      <c r="A6" t="s">
        <v>57</v>
      </c>
    </row>
    <row r="7" spans="1:6">
      <c r="A7" t="s">
        <v>16</v>
      </c>
      <c r="B7" s="11">
        <v>60000</v>
      </c>
    </row>
    <row r="8" spans="1:6">
      <c r="A8" t="s">
        <v>44</v>
      </c>
      <c r="B8" s="11">
        <v>70000</v>
      </c>
    </row>
    <row r="9" spans="1:6">
      <c r="A9" t="s">
        <v>42</v>
      </c>
      <c r="B9" s="11">
        <v>80000</v>
      </c>
    </row>
    <row r="10" spans="1:6">
      <c r="A10" t="s">
        <v>43</v>
      </c>
      <c r="B10" s="11">
        <v>100000</v>
      </c>
    </row>
    <row r="11" spans="1:6">
      <c r="A11" t="s">
        <v>46</v>
      </c>
      <c r="B11" s="11">
        <v>151200</v>
      </c>
    </row>
    <row r="12" spans="1:6">
      <c r="A12" t="s">
        <v>45</v>
      </c>
      <c r="B12" s="11">
        <v>188000</v>
      </c>
    </row>
    <row r="13" spans="1:6">
      <c r="A13" t="s">
        <v>47</v>
      </c>
      <c r="B13" s="11">
        <v>194290</v>
      </c>
    </row>
    <row r="14" spans="1:6">
      <c r="A14" t="s">
        <v>48</v>
      </c>
      <c r="B14" s="11">
        <v>359000</v>
      </c>
    </row>
    <row r="15" spans="1:6">
      <c r="A15" t="s">
        <v>50</v>
      </c>
    </row>
    <row r="16" spans="1:6">
      <c r="A16" s="22"/>
    </row>
    <row r="17" spans="1:1">
      <c r="A17" s="22"/>
    </row>
    <row r="18" spans="1:1">
      <c r="A18" s="22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2022-07-08T05:06:45Z</cp:lastPrinted>
  <dcterms:created xsi:type="dcterms:W3CDTF">2019-03-28T03:58:09Z</dcterms:created>
  <dcterms:modified xsi:type="dcterms:W3CDTF">2022-07-08T05:08:52Z</dcterms:modified>
</cp:coreProperties>
</file>