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DE1E369-3AE9-4E19-9205-600A64DD44C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H39" i="1"/>
  <c r="H37" i="1"/>
  <c r="B3" i="1"/>
  <c r="C33" i="1" l="1"/>
  <c r="H18" i="1" l="1"/>
  <c r="H1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<sst xmlns="http://schemas.openxmlformats.org/spreadsheetml/2006/main" count="95" uniqueCount="85">
  <si>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</si>
  <si>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</si>
  <si>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</si>
  <si>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</si>
  <si>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</si>
  <si>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</si>
  <si>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</si>
  <si>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</si>
  <si>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</si>
  <si>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</si>
  <si>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</si>
  <si>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</si>
  <si>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</si>
  <si>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</si>
  <si>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</si>
  <si>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</si>
  <si>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</si>
  <si>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</si>
  <si>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</si>
  <si>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</si>
  <si>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</si>
  <si>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</si>
  <si>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</si>
  <si>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</si>
  <si>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</si>
  <si>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</si>
  <si>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</si>
  <si>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</si>
  <si>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</si>
  <si>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</si>
  <si>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</si>
  <si>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</si>
  <si>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</si>
  <si>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</si>
  <si>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</si>
  <si>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</si>
  <si>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</si>
  <si>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</si>
  <si>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</si>
  <si>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</si>
  <si>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</si>
  <si>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</si>
  <si>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</si>
  <si>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</si>
  <si>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</si>
  <si>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</si>
  <si>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</si>
  <si>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</si>
  <si>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</si>
  <si>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</si>
  <si>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</si>
  <si>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</si>
  <si>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</si>
  <si>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</si>
  <si>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</si>
  <si>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</si>
  <si>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</si>
  <si>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</si>
  <si>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</si>
  <si>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</si>
  <si>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</si>
  <si>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</si>
  <si>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</si>
  <si>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</si>
  <si>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인텔 펜티엄 골드 G6405 (코멧레이크S 리프레시) (정품)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</si>
  <si>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</si>
  <si>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</si>
  <si>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인텔내장그래픽</t>
    <phoneticPr fontId="1" type="noConversion"/>
  </si>
  <si>
    <t>인텔정품쿨러</t>
    <phoneticPr fontId="1" type="noConversion"/>
  </si>
  <si>
    <t>마이크로닉스 SG-400D12S 벌크</t>
    <phoneticPr fontId="1" type="noConversion"/>
  </si>
  <si>
    <t>라피네 케이스</t>
    <phoneticPr fontId="1" type="noConversion"/>
  </si>
  <si>
    <t>모니터</t>
    <phoneticPr fontId="1" type="noConversion"/>
  </si>
  <si>
    <t>키보드마우스</t>
    <phoneticPr fontId="1" type="noConversion"/>
  </si>
  <si>
    <t>GIGABYTE H510M H 듀러블에디션 피씨디렉트</t>
    <phoneticPr fontId="1" type="noConversion"/>
  </si>
  <si>
    <t>픽셀아트 24인치 .IPS</t>
    <phoneticPr fontId="1" type="noConversion"/>
  </si>
  <si>
    <t>큐닉스 키보드 마우스 합본</t>
    <phoneticPr fontId="1" type="noConversion"/>
  </si>
  <si>
    <t>패드</t>
    <phoneticPr fontId="1" type="noConversion"/>
  </si>
  <si>
    <t>마우스패드</t>
    <phoneticPr fontId="1" type="noConversion"/>
  </si>
  <si>
    <t>김재훈</t>
    <phoneticPr fontId="1" type="noConversion"/>
  </si>
  <si>
    <t>010-5383-6136</t>
    <phoneticPr fontId="1" type="noConversion"/>
  </si>
  <si>
    <t>서울시 성동구 고산지로345(마장동 474-5</t>
    <phoneticPr fontId="1" type="noConversion"/>
  </si>
  <si>
    <t>멀티탭</t>
    <phoneticPr fontId="1" type="noConversion"/>
  </si>
  <si>
    <t>5구 멀티탭</t>
    <phoneticPr fontId="1" type="noConversion"/>
  </si>
  <si>
    <t>퀵배송</t>
    <phoneticPr fontId="1" type="noConversion"/>
  </si>
  <si>
    <t>퀵배송비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</si>
</sst>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78</v>
      </c>
      <c r="C1" s="31" t="s">
        <v>59</v>
      </c>
      <c r="D1" s="32"/>
      <c r="E1" s="103"/>
      <c r="F1" s="104"/>
      <c r="G1" s="104"/>
      <c r="H1" s="105"/>
    </row>
    <row r="2" spans="1:9" ht="22.5" customHeight="1">
      <c r="A2" s="15" t="s">
        <v>40</v>
      </c>
      <c r="B2" s="29" t="s">
        <v>79</v>
      </c>
      <c r="C2" s="33"/>
      <c r="D2" s="34"/>
      <c r="E2" s="106"/>
      <c r="F2" s="107"/>
      <c r="G2" s="107"/>
      <c r="H2" s="108"/>
    </row>
    <row r="3" spans="1:9" ht="22.5" customHeight="1">
      <c r="A3" s="15" t="s">
        <v>41</v>
      </c>
      <c r="B3" s="16">
        <f ca="1">TODAY()</f>
        <v>44915</v>
      </c>
      <c r="C3" s="15" t="s">
        <v>42</v>
      </c>
      <c r="D3" s="18">
        <v>44915</v>
      </c>
      <c r="E3" s="106"/>
      <c r="F3" s="107"/>
      <c r="G3" s="107"/>
      <c r="H3" s="108"/>
    </row>
    <row r="4" spans="1:9" ht="22.5" customHeight="1">
      <c r="A4" s="14" t="s">
        <v>39</v>
      </c>
      <c r="B4" s="37" t="s">
        <v>80</v>
      </c>
      <c r="C4" s="37"/>
      <c r="D4" s="38"/>
      <c r="E4" s="109"/>
      <c r="F4" s="110"/>
      <c r="G4" s="110"/>
      <c r="H4" s="111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64</v>
      </c>
      <c r="D6" s="49"/>
      <c r="E6" s="3" t="s">
        <v>6</v>
      </c>
      <c r="F6" s="6">
        <v>81000</v>
      </c>
      <c r="G6" s="3">
        <v>1</v>
      </c>
      <c r="H6" s="6">
        <f>F6*G6</f>
        <v>81000</v>
      </c>
      <c r="I6" s="2"/>
    </row>
    <row r="7" spans="1:9" ht="24" customHeight="1">
      <c r="A7" s="62"/>
      <c r="B7" s="63"/>
      <c r="C7" s="48" t="s">
        <v>68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5" t="s">
        <v>73</v>
      </c>
      <c r="D8" s="116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2"/>
      <c r="B10" s="63"/>
      <c r="C10" s="48" t="s">
        <v>67</v>
      </c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70</v>
      </c>
      <c r="D14" s="4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368000</v>
      </c>
      <c r="F20" s="55"/>
      <c r="G20" s="24">
        <v>1</v>
      </c>
      <c r="H20" s="114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368000</v>
      </c>
      <c r="F21" s="55"/>
      <c r="G21" s="55"/>
      <c r="H21" s="114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4"/>
      <c r="I22" s="2"/>
    </row>
    <row r="23" spans="1:9" ht="17.25" customHeight="1">
      <c r="A23" s="66"/>
      <c r="B23" s="67"/>
      <c r="C23" s="81" t="s">
        <v>21</v>
      </c>
      <c r="D23" s="8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 t="s">
        <v>74</v>
      </c>
      <c r="D24" s="43"/>
      <c r="E24" s="5" t="s">
        <v>71</v>
      </c>
      <c r="F24" s="6">
        <v>100000</v>
      </c>
      <c r="G24" s="3">
        <v>1</v>
      </c>
      <c r="H24" s="6">
        <f>F24*G24</f>
        <v>100000</v>
      </c>
      <c r="I24" s="2"/>
    </row>
    <row r="25" spans="1:9" ht="25.15" customHeight="1">
      <c r="A25" s="86"/>
      <c r="B25" s="87"/>
      <c r="C25" s="83" t="s">
        <v>75</v>
      </c>
      <c r="D25" s="43"/>
      <c r="E25" s="5" t="s">
        <v>72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88"/>
      <c r="B26" s="89"/>
      <c r="C26" s="83" t="s">
        <v>77</v>
      </c>
      <c r="D26" s="43"/>
      <c r="E26" s="5" t="s">
        <v>76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88"/>
      <c r="B27" s="89"/>
      <c r="C27" s="53" t="s">
        <v>82</v>
      </c>
      <c r="D27" s="54"/>
      <c r="E27" s="5" t="s">
        <v>81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8"/>
      <c r="B28" s="89"/>
      <c r="C28" s="70" t="s">
        <v>84</v>
      </c>
      <c r="D28" s="54"/>
      <c r="E28" s="5" t="s">
        <v>83</v>
      </c>
      <c r="F28" s="6">
        <v>15000</v>
      </c>
      <c r="G28" s="3">
        <v>1</v>
      </c>
      <c r="H28" s="6">
        <f t="shared" si="1"/>
        <v>15000</v>
      </c>
      <c r="I28" s="2"/>
    </row>
    <row r="29" spans="1:9">
      <c r="A29" s="88"/>
      <c r="B29" s="89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6">
        <f>SUM(H24:H32)</f>
        <v>125000</v>
      </c>
      <c r="F33" s="57"/>
      <c r="G33" s="57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8"/>
      <c r="F34" s="59"/>
      <c r="G34" s="59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493000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49300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63</v>
      </c>
      <c r="G37" s="72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1" t="s">
        <v>27</v>
      </c>
      <c r="F38" s="121">
        <v>25800</v>
      </c>
      <c r="G38" s="122"/>
      <c r="H38" s="123"/>
      <c r="I38" s="2"/>
    </row>
    <row r="39" spans="1:9" ht="20.25" customHeight="1">
      <c r="A39" s="94"/>
      <c r="B39" s="95"/>
      <c r="C39" s="101"/>
      <c r="D39" s="102"/>
      <c r="E39" s="25" t="s">
        <v>20</v>
      </c>
      <c r="F39" s="120">
        <f>IF(F37="현금(이체X)",F35,IF(F37="웹결제",ROUND(Sheet2!B6,-4),IF(F37="이체 및 현금영수증",F35+F35*10%,IF(F37="이체 및 세금계산서",F35+F35*10%,IF(F37="이체 및 세금계산서",F35+F35*10%,)))))-F38</f>
        <v>516500</v>
      </c>
      <c r="G39" s="120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-25800</v>
      </c>
      <c r="I40" s="2"/>
    </row>
    <row r="41" spans="1:9" ht="16.5" customHeight="1">
      <c r="C41" s="2"/>
      <c r="D41" s="2"/>
      <c r="E41" s="96" t="s">
        <v>56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27:D27"/>
    <mergeCell ref="C29:D29"/>
    <mergeCell ref="C31:D31"/>
    <mergeCell ref="E21:G22"/>
    <mergeCell ref="E33:G34"/>
    <mergeCell ref="C32:D32"/>
    <mergeCell ref="A6:B19"/>
    <mergeCell ref="A20:B24"/>
    <mergeCell ref="C28:D28"/>
    <mergeCell ref="C30:D30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493000</v>
      </c>
    </row>
    <row r="5" spans="1:5">
      <c r="A5" t="s">
        <v>38</v>
      </c>
      <c r="B5">
        <f>B4*1.12</f>
        <v>552160</v>
      </c>
    </row>
    <row r="6" spans="1:5">
      <c r="A6" t="s">
        <v>58</v>
      </c>
      <c r="B6">
        <f>B4*1.13</f>
        <v>557090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2022-12-20T04:53:30Z</cp:lastPrinted>
  <dcterms:created xsi:type="dcterms:W3CDTF">2019-03-28T03:58:09Z</dcterms:created>
  <dcterms:modified xsi:type="dcterms:W3CDTF">2022-12-20T04:55:20Z</dcterms:modified>
</cp:coreProperties>
</file>