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D453729-AEB5-4BFA-9EDC-48FCFCC0FA28}" xr6:coauthVersionLast="47" xr6:coauthVersionMax="47" xr10:uidLastSave="{00000000-0000-0000-0000-000000000000}"/>
  <bookViews>
    <workbookView xWindow="5910" yWindow="885" windowWidth="29040" windowHeight="1585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<sst xmlns="http://schemas.openxmlformats.org/spreadsheetml/2006/main" count="104" uniqueCount="88">
  <si>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</si>
  <si>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</si>
  <si>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</si>
  <si>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</si>
  <si>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</si>
  <si>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</si>
  <si>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</si>
  <si>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</si>
  <si>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</si>
  <si>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</si>
  <si>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</si>
  <si>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</si>
  <si>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</si>
  <si>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</si>
  <si>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</si>
  <si>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</si>
  <si>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</si>
  <si>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</si>
  <si>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</si>
  <si>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</si>
  <si>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</si>
  <si>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</si>
  <si>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</si>
  <si>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</si>
  <si>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</si>
  <si>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</si>
  <si>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</si>
  <si>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</si>
  <si>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</si>
  <si>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</si>
  <si>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</si>
  <si>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</si>
  <si>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</si>
  <si>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</si>
  <si>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</si>
  <si>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</si>
  <si>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</si>
  <si>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</si>
  <si>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</si>
  <si>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</si>
  <si>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</si>
  <si>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</si>
  <si>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</si>
  <si>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</si>
  <si>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</si>
  <si>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</si>
  <si>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</si>
  <si>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</si>
  <si>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</si>
  <si>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</si>
  <si>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</si>
  <si>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</si>
  <si>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</si>
  <si>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</si>
  <si>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</si>
  <si>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</si>
  <si>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</si>
  <si>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</si>
  <si>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</si>
  <si>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</si>
  <si>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</si>
  <si>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</si>
  <si>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</si>
  <si>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</si>
  <si>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</si>
  <si>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</si>
  <si>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</si>
  <si>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</si>
  <si>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</si>
  <si>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</si>
  <si>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</si>
  <si>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</si>
  <si>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</si>
  <si>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</si>
  <si>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</si>
  <si>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</si>
  <si>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</si>
  <si>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LEADCOOL POONG AC-3100 ARGB</t>
    <phoneticPr fontId="1" type="noConversion"/>
  </si>
  <si>
    <t>ASUS PRIME H610M-D D4 코잇</t>
    <phoneticPr fontId="1" type="noConversion"/>
  </si>
  <si>
    <t>삼성전자 DDR4-3200 (8GB)</t>
    <phoneticPr fontId="1" type="noConversion"/>
  </si>
  <si>
    <t>PALIT 지포스 RTX 3060 Dual D6 12GB</t>
    <phoneticPr fontId="1" type="noConversion"/>
  </si>
  <si>
    <t>삼성전자 PM9A1 M.2 NVMe 벌크 (512GB)</t>
    <phoneticPr fontId="1" type="noConversion"/>
  </si>
  <si>
    <t>마이크로닉스 Master M60 메쉬 (블랙)</t>
    <phoneticPr fontId="1" type="noConversion"/>
  </si>
  <si>
    <t>Western Digital WD BLUE 7200/256M (WD20EZBX, 2TB)</t>
    <phoneticPr fontId="1" type="noConversion"/>
  </si>
  <si>
    <t>마이크로닉스 Classic II 풀체인지 600W 80PLUS BRONZE 230V EU</t>
    <phoneticPr fontId="1" type="noConversion"/>
  </si>
  <si>
    <t>김재선</t>
    <phoneticPr fontId="1" type="noConversion"/>
  </si>
  <si>
    <t>010-4856-3798</t>
    <phoneticPr fontId="1" type="noConversion"/>
  </si>
  <si>
    <t>현금+카드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</si>
</sst>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="115" zoomScaleNormal="100" zoomScaleSheetLayoutView="100" zoomScalePageLayoutView="115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2" t="s">
        <v>74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86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44868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51</v>
      </c>
      <c r="B6" s="102"/>
      <c r="C6" s="60" t="s">
        <v>76</v>
      </c>
      <c r="D6" s="61"/>
      <c r="E6" s="3" t="s">
        <v>6</v>
      </c>
      <c r="F6" s="6">
        <v>279000</v>
      </c>
      <c r="G6" s="3">
        <v>1</v>
      </c>
      <c r="H6" s="6">
        <f>F6*G6</f>
        <v>279000</v>
      </c>
      <c r="I6" s="2"/>
    </row>
    <row r="7" spans="1:9" ht="24" customHeight="1">
      <c r="A7" s="103"/>
      <c r="B7" s="104"/>
      <c r="C7" s="60" t="s">
        <v>77</v>
      </c>
      <c r="D7" s="61"/>
      <c r="E7" s="22" t="s">
        <v>13</v>
      </c>
      <c r="F7" s="6">
        <v>22000</v>
      </c>
      <c r="G7" s="3">
        <v>1</v>
      </c>
      <c r="H7" s="6">
        <f t="shared" ref="H7:H19" si="0">F7*G7</f>
        <v>22000</v>
      </c>
      <c r="I7" s="2"/>
    </row>
    <row r="8" spans="1:9" ht="25.5" customHeight="1">
      <c r="A8" s="103"/>
      <c r="B8" s="104"/>
      <c r="C8" s="62" t="s">
        <v>78</v>
      </c>
      <c r="D8" s="63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3"/>
      <c r="B9" s="104"/>
      <c r="C9" s="60" t="s">
        <v>79</v>
      </c>
      <c r="D9" s="61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4" customHeight="1">
      <c r="A10" s="103"/>
      <c r="B10" s="104"/>
      <c r="C10" s="60" t="s">
        <v>80</v>
      </c>
      <c r="D10" s="61"/>
      <c r="E10" s="3" t="s">
        <v>9</v>
      </c>
      <c r="F10" s="6">
        <v>505000</v>
      </c>
      <c r="G10" s="3">
        <v>1</v>
      </c>
      <c r="H10" s="6">
        <f t="shared" si="0"/>
        <v>505000</v>
      </c>
      <c r="I10" s="2"/>
    </row>
    <row r="11" spans="1:9" ht="24" customHeight="1">
      <c r="A11" s="103"/>
      <c r="B11" s="104"/>
      <c r="C11" s="127"/>
      <c r="D11" s="125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6" t="s">
        <v>81</v>
      </c>
      <c r="D12" s="61"/>
      <c r="E12" s="3" t="s">
        <v>10</v>
      </c>
      <c r="F12" s="6">
        <v>79000</v>
      </c>
      <c r="G12" s="3">
        <v>1</v>
      </c>
      <c r="H12" s="6">
        <f t="shared" si="0"/>
        <v>79000</v>
      </c>
      <c r="I12" s="2"/>
    </row>
    <row r="13" spans="1:9" ht="24" customHeight="1">
      <c r="A13" s="103"/>
      <c r="B13" s="104"/>
      <c r="C13" s="91" t="s">
        <v>83</v>
      </c>
      <c r="D13" s="92"/>
      <c r="E13" s="3" t="s">
        <v>53</v>
      </c>
      <c r="F13" s="6">
        <v>74000</v>
      </c>
      <c r="G13" s="3">
        <v>1</v>
      </c>
      <c r="H13" s="6">
        <f t="shared" si="0"/>
        <v>74000</v>
      </c>
      <c r="I13" s="2"/>
    </row>
    <row r="14" spans="1:9" ht="29.25" customHeight="1">
      <c r="A14" s="103"/>
      <c r="B14" s="104"/>
      <c r="C14" s="91" t="s">
        <v>82</v>
      </c>
      <c r="D14" s="92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03"/>
      <c r="B15" s="104"/>
      <c r="C15" s="91" t="s">
        <v>84</v>
      </c>
      <c r="D15" s="92"/>
      <c r="E15" s="3" t="s">
        <v>12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58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/>
      <c r="F19" s="7"/>
      <c r="G19" s="4"/>
      <c r="H19" s="6">
        <f t="shared" si="0"/>
        <v>0</v>
      </c>
      <c r="I19" s="2"/>
    </row>
    <row r="20" spans="1:9" ht="12.75" customHeight="1">
      <c r="A20" s="105" t="s">
        <v>52</v>
      </c>
      <c r="B20" s="106"/>
      <c r="C20" s="118" t="s">
        <v>16</v>
      </c>
      <c r="D20" s="118"/>
      <c r="E20" s="96">
        <f>SUM(H6:H19)</f>
        <v>1312000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1312000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75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현금+카드(VAT포함)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>
        <f>IF(F37="카드+현금",Sheet3!C11,IF(F37="현금+카드",Sheet3!C4))</f>
        <v>800000</v>
      </c>
      <c r="D35" s="84"/>
      <c r="E35" s="8" t="s">
        <v>4</v>
      </c>
      <c r="F35" s="66">
        <f>SUM(E21,E33)</f>
        <v>1312000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>
        <f>IF(F37="카드+현금",Sheet3!C9,IF(F37="현금+카드",Sheet3!C6))</f>
        <v>563200</v>
      </c>
      <c r="D36" s="82"/>
      <c r="E36" s="8" t="s">
        <v>19</v>
      </c>
      <c r="F36" s="64">
        <f>F35*1.1-F35</f>
        <v>131200.00000000023</v>
      </c>
      <c r="G36" s="65"/>
      <c r="H36" s="10"/>
      <c r="I36" s="2"/>
    </row>
    <row r="37" spans="1:9" ht="17.25" customHeight="1">
      <c r="A37" s="71" t="s">
        <v>27</v>
      </c>
      <c r="B37" s="72"/>
      <c r="C37" s="40">
        <v>13200</v>
      </c>
      <c r="D37" s="41"/>
      <c r="E37" s="8" t="s">
        <v>26</v>
      </c>
      <c r="F37" s="79" t="s">
        <v>87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7" s="2"/>
    </row>
    <row r="38" spans="1:9" ht="19.5" customHeight="1">
      <c r="A38" s="36" t="s">
        <v>28</v>
      </c>
      <c r="B38" s="37"/>
      <c r="C38" s="42">
        <f>SUM(C35:C36)-C37</f>
        <v>1350000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9" s="2"/>
    </row>
    <row r="40" spans="1:9" hidden="1">
      <c r="C40" s="2"/>
      <c r="D40" s="2"/>
      <c r="E40" s="2"/>
      <c r="F40" s="111" t="s">
        <v>57</v>
      </c>
      <c r="G40" s="111"/>
      <c r="H40" s="27">
        <f>F39-(F36+F35)</f>
        <v>-1443200.0000000002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C22" sqref="C22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69</v>
      </c>
      <c r="B3" s="50"/>
      <c r="C3" s="50"/>
      <c r="E3" t="s">
        <v>62</v>
      </c>
      <c r="F3">
        <f>Sheet1!F35</f>
        <v>1312000</v>
      </c>
    </row>
    <row r="4" spans="1:7">
      <c r="A4" t="s">
        <v>68</v>
      </c>
      <c r="B4" s="30" t="s">
        <v>66</v>
      </c>
      <c r="C4" s="32">
        <v>800000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563200</v>
      </c>
      <c r="D6" t="s">
        <v>65</v>
      </c>
    </row>
    <row r="8" spans="1:7">
      <c r="A8" s="50" t="s">
        <v>70</v>
      </c>
      <c r="B8" s="50"/>
      <c r="C8" s="50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1312000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1312000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512000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2022-11-03T03:10:52Z</cp:lastPrinted>
  <dcterms:created xsi:type="dcterms:W3CDTF">2019-03-28T03:58:09Z</dcterms:created>
  <dcterms:modified xsi:type="dcterms:W3CDTF">2022-11-03T03:22:56Z</dcterms:modified>
</cp:coreProperties>
</file>