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13_ncr:1_{1B4F969E-6A8B-4FB9-9A81-72F7394C989F}" xr6:coauthVersionLast="47" xr6:coauthVersionMax="47" xr10:uidLastSave="{00000000-0000-0000-0000-000000000000}"/>
  <bookViews>
    <workbookView xWindow="31995" yWindow="0" windowWidth="21255" windowHeight="1560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<sst xmlns="http://schemas.openxmlformats.org/spreadsheetml/2006/main" count="83" uniqueCount="74">
  <si>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</si>
  <si>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</si>
  <si>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</si>
  <si>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</si>
  <si>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</si>
  <si>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</si>
  <si>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</si>
  <si>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</si>
  <si>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</si>
  <si>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</si>
  <si>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</si>
  <si>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</si>
  <si>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</si>
  <si>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</si>
  <si>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</si>
  <si>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</si>
  <si>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</si>
  <si>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</si>
  <si>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</si>
  <si>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</si>
  <si>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</si>
  <si>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</si>
  <si>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</si>
  <si>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</si>
  <si>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</si>
  <si>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</si>
  <si>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</si>
  <si>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</si>
  <si>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</si>
  <si>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</si>
  <si>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</si>
  <si>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</si>
  <si>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</si>
  <si>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</si>
  <si>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</si>
  <si>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</si>
  <si>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</si>
  <si>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</si>
  <si>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</si>
  <si>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</si>
  <si>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</si>
  <si>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</si>
  <si>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</si>
  <si>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</si>
  <si>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</si>
  <si>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</si>
  <si>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</si>
  <si>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</si>
  <si>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</si>
  <si>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</si>
  <si>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</si>
  <si>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</si>
  <si>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</si>
  <si>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</si>
  <si>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</si>
  <si>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</si>
  <si>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</si>
  <si>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</si>
  <si>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</si>
  <si>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</si>
  <si>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</si>
  <si>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</si>
  <si>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</si>
  <si>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</si>
  <si>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</si>
  <si>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MSI 또는 컬러풀
지포스 GTX 1660 SUPER OC D6 6GB</t>
    <phoneticPr fontId="1" type="noConversion"/>
  </si>
  <si>
    <t>Western Digital WD BLUE SN550 M.2 NVMe (500GB)</t>
    <phoneticPr fontId="1" type="noConversion"/>
  </si>
  <si>
    <t>컴이지 킹덤 코디101 (블랙)</t>
    <phoneticPr fontId="1" type="noConversion"/>
  </si>
  <si>
    <t>마이크로닉스 COOLMAX 600W 80Plus 230V EU</t>
    <phoneticPr fontId="1" type="noConversion"/>
  </si>
  <si>
    <t>ALSEYE 듀얼팬 6히트파이프</t>
    <phoneticPr fontId="1" type="noConversion"/>
  </si>
  <si>
    <t>김유경</t>
    <phoneticPr fontId="1" type="noConversion"/>
  </si>
  <si>
    <t>삼성전자 DDR4-2666 (16GB)</t>
    <phoneticPr fontId="1" type="noConversion"/>
  </si>
  <si>
    <t>인텔 코어i7-10세대 10700 (코멧레이크S) (정품)</t>
    <phoneticPr fontId="1" type="noConversion"/>
  </si>
  <si>
    <t>GIGABYTE B460M D3H 듀러블에디션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</si>
</sst>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12" sqref="C12:D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45</v>
      </c>
      <c r="B1" s="22" t="s">
        <v>70</v>
      </c>
      <c r="C1" s="107" t="s">
        <v>48</v>
      </c>
      <c r="D1" s="108"/>
      <c r="E1" s="42"/>
      <c r="F1" s="43"/>
      <c r="G1" s="43"/>
      <c r="H1" s="44"/>
    </row>
    <row r="2" spans="1:9" ht="22.5" customHeight="1">
      <c r="A2" s="15" t="s">
        <v>31</v>
      </c>
      <c r="B2" s="21">
        <v>1098783328</v>
      </c>
      <c r="C2" s="109"/>
      <c r="D2" s="110"/>
      <c r="E2" s="45"/>
      <c r="F2" s="46"/>
      <c r="G2" s="46"/>
      <c r="H2" s="47"/>
    </row>
    <row r="3" spans="1:9" ht="22.5" customHeight="1">
      <c r="A3" s="15" t="s">
        <v>32</v>
      </c>
      <c r="B3" s="16">
        <f ca="1">TODAY()</f>
        <v>45063</v>
      </c>
      <c r="C3" s="15" t="s">
        <v>33</v>
      </c>
      <c r="D3" s="20"/>
      <c r="E3" s="45"/>
      <c r="F3" s="46"/>
      <c r="G3" s="46"/>
      <c r="H3" s="47"/>
    </row>
    <row r="4" spans="1:9" ht="22.5" customHeight="1">
      <c r="A4" s="14" t="s">
        <v>30</v>
      </c>
      <c r="B4" s="111"/>
      <c r="C4" s="111"/>
      <c r="D4" s="112"/>
      <c r="E4" s="48"/>
      <c r="F4" s="49"/>
      <c r="G4" s="49"/>
      <c r="H4" s="50"/>
    </row>
    <row r="5" spans="1:9">
      <c r="A5" s="54" t="s">
        <v>0</v>
      </c>
      <c r="B5" s="55"/>
      <c r="C5" s="54" t="s">
        <v>5</v>
      </c>
      <c r="D5" s="55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7" t="s">
        <v>49</v>
      </c>
      <c r="B6" s="98"/>
      <c r="C6" s="56" t="s">
        <v>72</v>
      </c>
      <c r="D6" s="57"/>
      <c r="E6" s="3" t="s">
        <v>54</v>
      </c>
      <c r="F6" s="6">
        <v>355000</v>
      </c>
      <c r="G6" s="3">
        <v>1</v>
      </c>
      <c r="H6" s="6">
        <f>F6*G6</f>
        <v>355000</v>
      </c>
      <c r="I6" s="2"/>
    </row>
    <row r="7" spans="1:9" ht="24" customHeight="1">
      <c r="A7" s="99"/>
      <c r="B7" s="100"/>
      <c r="C7" s="56" t="s">
        <v>69</v>
      </c>
      <c r="D7" s="57"/>
      <c r="E7" s="25" t="s">
        <v>55</v>
      </c>
      <c r="F7" s="6">
        <v>45000</v>
      </c>
      <c r="G7" s="3">
        <v>1</v>
      </c>
      <c r="H7" s="6">
        <f t="shared" ref="H7:H19" si="0">F7*G7</f>
        <v>45000</v>
      </c>
      <c r="I7" s="2"/>
    </row>
    <row r="8" spans="1:9" ht="24" customHeight="1">
      <c r="A8" s="99"/>
      <c r="B8" s="100"/>
      <c r="C8" s="58" t="s">
        <v>73</v>
      </c>
      <c r="D8" s="59"/>
      <c r="E8" s="3" t="s">
        <v>56</v>
      </c>
      <c r="F8" s="6">
        <v>125000</v>
      </c>
      <c r="G8" s="3">
        <v>1</v>
      </c>
      <c r="H8" s="6">
        <f t="shared" si="0"/>
        <v>125000</v>
      </c>
      <c r="I8" s="2"/>
    </row>
    <row r="9" spans="1:9" ht="24" customHeight="1">
      <c r="A9" s="99"/>
      <c r="B9" s="100"/>
      <c r="C9" s="56" t="s">
        <v>71</v>
      </c>
      <c r="D9" s="57"/>
      <c r="E9" s="3" t="s">
        <v>57</v>
      </c>
      <c r="F9" s="6">
        <v>100000</v>
      </c>
      <c r="G9" s="3">
        <v>2</v>
      </c>
      <c r="H9" s="6">
        <f t="shared" si="0"/>
        <v>200000</v>
      </c>
      <c r="I9" s="2"/>
    </row>
    <row r="10" spans="1:9" ht="24" customHeight="1">
      <c r="A10" s="99"/>
      <c r="B10" s="100"/>
      <c r="C10" s="56" t="s">
        <v>65</v>
      </c>
      <c r="D10" s="57"/>
      <c r="E10" s="3" t="s">
        <v>58</v>
      </c>
      <c r="F10" s="6">
        <v>630000</v>
      </c>
      <c r="G10" s="3">
        <v>1</v>
      </c>
      <c r="H10" s="6">
        <f t="shared" si="0"/>
        <v>630000</v>
      </c>
      <c r="I10" s="2"/>
    </row>
    <row r="11" spans="1:9" ht="24" customHeight="1">
      <c r="A11" s="99"/>
      <c r="B11" s="100"/>
      <c r="C11" s="120" t="s">
        <v>66</v>
      </c>
      <c r="D11" s="121"/>
      <c r="E11" s="3" t="s">
        <v>59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99"/>
      <c r="B12" s="100"/>
      <c r="C12" s="56" t="s">
        <v>47</v>
      </c>
      <c r="D12" s="57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99"/>
      <c r="B13" s="100"/>
      <c r="C13" s="92" t="s">
        <v>46</v>
      </c>
      <c r="D13" s="93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99"/>
      <c r="B14" s="100"/>
      <c r="C14" s="92" t="s">
        <v>67</v>
      </c>
      <c r="D14" s="93"/>
      <c r="E14" s="3" t="s">
        <v>62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99"/>
      <c r="B15" s="100"/>
      <c r="C15" s="92" t="s">
        <v>68</v>
      </c>
      <c r="D15" s="93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99"/>
      <c r="B16" s="100"/>
      <c r="C16" s="116" t="s">
        <v>47</v>
      </c>
      <c r="D16" s="117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99"/>
      <c r="B17" s="100"/>
      <c r="C17" s="19"/>
      <c r="D17" s="18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99"/>
      <c r="B18" s="100"/>
      <c r="C18" s="118" t="s">
        <v>42</v>
      </c>
      <c r="D18" s="119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99"/>
      <c r="B19" s="100"/>
      <c r="C19" s="114"/>
      <c r="D19" s="115"/>
      <c r="E19" s="4"/>
      <c r="F19" s="7"/>
      <c r="G19" s="4"/>
      <c r="H19" s="6">
        <f t="shared" si="0"/>
        <v>0</v>
      </c>
      <c r="I19" s="2"/>
    </row>
    <row r="20" spans="1:9" ht="12.75" customHeight="1">
      <c r="A20" s="101" t="s">
        <v>50</v>
      </c>
      <c r="B20" s="102"/>
      <c r="C20" s="113" t="s">
        <v>6</v>
      </c>
      <c r="D20" s="113"/>
      <c r="E20" s="67">
        <f>SUM(H6:H19)</f>
        <v>1570000</v>
      </c>
      <c r="F20" s="67"/>
      <c r="G20" s="27">
        <v>1</v>
      </c>
      <c r="H20" s="53" t="s">
        <v>8</v>
      </c>
      <c r="I20" s="2"/>
    </row>
    <row r="21" spans="1:9" ht="12.75" customHeight="1">
      <c r="A21" s="103"/>
      <c r="B21" s="104"/>
      <c r="C21" s="113"/>
      <c r="D21" s="113"/>
      <c r="E21" s="67">
        <f>E20*G20</f>
        <v>1570000</v>
      </c>
      <c r="F21" s="67"/>
      <c r="G21" s="67"/>
      <c r="H21" s="53"/>
      <c r="I21" s="2"/>
    </row>
    <row r="22" spans="1:9" ht="12.75" customHeight="1">
      <c r="A22" s="103"/>
      <c r="B22" s="104"/>
      <c r="C22" s="113"/>
      <c r="D22" s="113"/>
      <c r="E22" s="67"/>
      <c r="F22" s="67"/>
      <c r="G22" s="67"/>
      <c r="H22" s="53"/>
      <c r="I22" s="2"/>
    </row>
    <row r="23" spans="1:9" ht="17.25" customHeight="1">
      <c r="A23" s="103"/>
      <c r="B23" s="104"/>
      <c r="C23" s="90" t="s">
        <v>11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1.95" customHeight="1">
      <c r="A24" s="105"/>
      <c r="B24" s="106"/>
      <c r="C24" s="92"/>
      <c r="D24" s="93"/>
      <c r="E24" s="5"/>
      <c r="F24" s="6"/>
      <c r="G24" s="3"/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4"/>
      <c r="D25" s="93"/>
      <c r="E25" s="31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4"/>
      <c r="D26" s="93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95"/>
      <c r="D27" s="9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95"/>
      <c r="D28" s="9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95"/>
      <c r="D29" s="9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2" t="s">
        <v>19</v>
      </c>
      <c r="B33" s="33"/>
      <c r="C33" s="86" t="str">
        <f>IF(F37="현금(이체X)",Sheet2!C1,IF(F37="카드",Sheet2!C1,IF(F37="이체 및 현금영수증",Sheet2!C1,IF(F37="카드+현금",Sheet2!C2,IF(F37="이체 및 세금계산서",Sheet2!C1)))))</f>
        <v>선택사항</v>
      </c>
      <c r="D33" s="87"/>
      <c r="E33" s="68">
        <f>SUM(H24:H32)</f>
        <v>0</v>
      </c>
      <c r="F33" s="69"/>
      <c r="G33" s="69"/>
      <c r="H33" s="51" t="s">
        <v>8</v>
      </c>
      <c r="I33" s="2"/>
    </row>
    <row r="34" spans="1:9" ht="14.25" customHeight="1">
      <c r="A34" s="34"/>
      <c r="B34" s="35"/>
      <c r="C34" s="88"/>
      <c r="D34" s="89"/>
      <c r="E34" s="70"/>
      <c r="F34" s="71"/>
      <c r="G34" s="71"/>
      <c r="H34" s="52"/>
      <c r="I34" s="2"/>
    </row>
    <row r="35" spans="1:9" ht="16.5" customHeight="1">
      <c r="A35" s="74" t="s">
        <v>22</v>
      </c>
      <c r="B35" s="75"/>
      <c r="C35" s="84"/>
      <c r="D35" s="85"/>
      <c r="E35" s="8" t="s">
        <v>4</v>
      </c>
      <c r="F35" s="62">
        <f>SUM(E21,E33)</f>
        <v>1570000</v>
      </c>
      <c r="G35" s="62"/>
      <c r="H35" s="9" t="s">
        <v>8</v>
      </c>
      <c r="I35" s="2"/>
    </row>
    <row r="36" spans="1:9" ht="16.5" customHeight="1">
      <c r="A36" s="74" t="s">
        <v>21</v>
      </c>
      <c r="B36" s="75"/>
      <c r="C36" s="82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3"/>
      <c r="E36" s="8" t="s">
        <v>9</v>
      </c>
      <c r="F36" s="60">
        <f>F35*1.1-F35</f>
        <v>157000.00000000023</v>
      </c>
      <c r="G36" s="61"/>
      <c r="H36" s="10"/>
      <c r="I36" s="2"/>
    </row>
    <row r="37" spans="1:9" ht="17.25" customHeight="1">
      <c r="A37" s="74" t="s">
        <v>17</v>
      </c>
      <c r="B37" s="75"/>
      <c r="C37" s="36"/>
      <c r="D37" s="37"/>
      <c r="E37" s="8" t="s">
        <v>16</v>
      </c>
      <c r="F37" s="72" t="s">
        <v>51</v>
      </c>
      <c r="G37" s="73"/>
      <c r="H37" s="30"/>
      <c r="I37" s="2"/>
    </row>
    <row r="38" spans="1:9" ht="19.5" customHeight="1">
      <c r="A38" s="32" t="s">
        <v>18</v>
      </c>
      <c r="B38" s="33"/>
      <c r="C38" s="38">
        <f>SUM(C35:C36)-C37</f>
        <v>0</v>
      </c>
      <c r="D38" s="39"/>
      <c r="E38" s="24" t="s">
        <v>17</v>
      </c>
      <c r="F38" s="64"/>
      <c r="G38" s="65"/>
      <c r="H38" s="66"/>
      <c r="I38" s="2"/>
    </row>
    <row r="39" spans="1:9" ht="20.25" customHeight="1">
      <c r="A39" s="34"/>
      <c r="B39" s="35"/>
      <c r="C39" s="40"/>
      <c r="D39" s="41"/>
      <c r="E39" s="28" t="s">
        <v>10</v>
      </c>
      <c r="F39" s="63">
        <f>IF(F37="현금(이체X)",F35,IF(F37="카드",ROUND(Sheet2!B5,-4),IF(F37="이체 및 현금영수증",F35+F35*10%,IF(F37="이체 및 세금계산서",F35+F35*10%,IF(F37="이체 및 세금계산서",F35+F35*10%,)))))-F38</f>
        <v>1727000</v>
      </c>
      <c r="G39" s="63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5" ht="82.5">
      <c r="B1" t="s">
        <v>12</v>
      </c>
      <c r="C1" t="s">
        <v>23</v>
      </c>
      <c r="D1" s="12" t="s">
        <v>25</v>
      </c>
      <c r="E1" t="s">
        <v>44</v>
      </c>
    </row>
    <row r="2" spans="1:5">
      <c r="A2" t="s">
        <v>13</v>
      </c>
      <c r="B2" t="s">
        <v>8</v>
      </c>
      <c r="C2" t="s">
        <v>28</v>
      </c>
      <c r="D2" t="s">
        <v>24</v>
      </c>
    </row>
    <row r="3" spans="1:5">
      <c r="A3" t="s">
        <v>14</v>
      </c>
      <c r="B3" t="s">
        <v>20</v>
      </c>
      <c r="D3" s="13" t="s">
        <v>26</v>
      </c>
    </row>
    <row r="4" spans="1:5">
      <c r="A4" t="s">
        <v>15</v>
      </c>
      <c r="B4" s="11">
        <f>Sheet1!F35-(Sheet1!C35)</f>
        <v>1570000</v>
      </c>
    </row>
    <row r="5" spans="1:5">
      <c r="A5" t="s">
        <v>29</v>
      </c>
      <c r="B5">
        <f>B4*1.13</f>
        <v>1774099.9999999998</v>
      </c>
    </row>
    <row r="6" spans="1:5">
      <c r="A6" t="s">
        <v>27</v>
      </c>
    </row>
    <row r="7" spans="1:5">
      <c r="A7" t="s">
        <v>7</v>
      </c>
      <c r="B7" s="11">
        <v>60000</v>
      </c>
    </row>
    <row r="8" spans="1:5">
      <c r="A8" t="s">
        <v>37</v>
      </c>
      <c r="B8" s="11">
        <v>70000</v>
      </c>
    </row>
    <row r="9" spans="1:5">
      <c r="A9" t="s">
        <v>35</v>
      </c>
      <c r="B9" s="11">
        <v>80000</v>
      </c>
    </row>
    <row r="10" spans="1:5">
      <c r="A10" t="s">
        <v>36</v>
      </c>
      <c r="B10" s="11">
        <v>100000</v>
      </c>
    </row>
    <row r="11" spans="1:5">
      <c r="A11" t="s">
        <v>39</v>
      </c>
      <c r="B11" s="11">
        <v>151200</v>
      </c>
    </row>
    <row r="12" spans="1:5">
      <c r="A12" t="s">
        <v>38</v>
      </c>
      <c r="B12" s="11">
        <v>188000</v>
      </c>
    </row>
    <row r="13" spans="1:5">
      <c r="A13" t="s">
        <v>40</v>
      </c>
      <c r="B13" s="11">
        <v>194290</v>
      </c>
    </row>
    <row r="14" spans="1:5">
      <c r="A14" t="s">
        <v>41</v>
      </c>
      <c r="B14" s="11">
        <v>359000</v>
      </c>
    </row>
    <row r="15" spans="1:5">
      <c r="A15" t="s">
        <v>43</v>
      </c>
    </row>
    <row r="16" spans="1:5">
      <c r="A16" s="23"/>
    </row>
    <row r="17" spans="1:1">
      <c r="A17" s="23"/>
    </row>
    <row r="18" spans="1:1">
      <c r="A18" s="23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2023-05-17T02:28:34Z</cp:lastPrinted>
  <dcterms:created xsi:type="dcterms:W3CDTF">2019-03-28T03:58:09Z</dcterms:created>
  <dcterms:modified xsi:type="dcterms:W3CDTF">2023-05-17T02:28:57Z</dcterms:modified>
</cp:coreProperties>
</file>