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0" documentId="8_{C24306CA-0A97-43C9-BEC0-918378CD60C0}" xr6:coauthVersionLast="47" xr6:coauthVersionMax="47" xr10:uidLastSave="{92B30324-38F5-4E9D-B20D-D6049776E7C2}"/>
  <bookViews>
    <workbookView xWindow="-105" yWindow="1710" windowWidth="21600" windowHeight="1129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<sst xmlns="http://schemas.openxmlformats.org/spreadsheetml/2006/main" count="108" uniqueCount="93">
  <si>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</si>
  <si>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</si>
  <si>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</si>
  <si>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</si>
  <si>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</si>
  <si>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</si>
  <si>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</si>
  <si>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</si>
  <si>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</si>
  <si>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</si>
  <si>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</si>
  <si>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</si>
  <si>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</si>
  <si>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</si>
  <si>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</si>
  <si>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</si>
  <si>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</si>
  <si>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</si>
  <si>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</si>
  <si>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</si>
  <si>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</si>
  <si>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</si>
  <si>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</si>
  <si>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</si>
  <si>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</si>
  <si>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</si>
  <si>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</si>
  <si>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</si>
  <si>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</si>
  <si>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</si>
  <si>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</si>
  <si>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</si>
  <si>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</si>
  <si>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</si>
  <si>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</si>
  <si>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</si>
  <si>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</si>
  <si>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</si>
  <si>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</si>
  <si>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</si>
  <si>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</si>
  <si>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</si>
  <si>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</si>
  <si>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</si>
  <si>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</si>
  <si>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</si>
  <si>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</si>
  <si>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</si>
  <si>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</si>
  <si>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</si>
  <si>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</si>
  <si>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</si>
  <si>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</si>
  <si>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</si>
  <si>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</si>
  <si>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</si>
  <si>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</si>
  <si>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</si>
  <si>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</si>
  <si>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</si>
  <si>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</si>
  <si>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</si>
  <si>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</si>
  <si>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</si>
  <si>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</si>
  <si>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</si>
  <si>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</si>
  <si>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</si>
  <si>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</si>
  <si>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</si>
  <si>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</si>
  <si>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</si>
  <si>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</si>
  <si>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</si>
  <si>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</si>
  <si>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</si>
  <si>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인텔 코어i7-13세대 13700K (랩터레이크) (정품)</t>
    <phoneticPr fontId="1" type="noConversion"/>
  </si>
  <si>
    <t>SK하이닉스 Platinum P41 M.2 NVMe (1TB)</t>
    <phoneticPr fontId="1" type="noConversion"/>
  </si>
  <si>
    <t>김우현</t>
    <phoneticPr fontId="1" type="noConversion"/>
  </si>
  <si>
    <t>010-7160-1115</t>
    <phoneticPr fontId="1" type="noConversion"/>
  </si>
  <si>
    <t>선결제금액</t>
    <phoneticPr fontId="1" type="noConversion"/>
  </si>
  <si>
    <t>[NZXT] Vertical GPU Mounting Kit (Black) (라이저 케이블)</t>
    <phoneticPr fontId="1" type="noConversion"/>
  </si>
  <si>
    <t>Mounting Kit</t>
    <phoneticPr fontId="1" type="noConversion"/>
  </si>
  <si>
    <t>MSI 지포스 RTX 4080 슈프림 X D6X 16GB 트라이프로져3S</t>
    <phoneticPr fontId="1" type="noConversion"/>
  </si>
  <si>
    <t>쿨러</t>
    <phoneticPr fontId="1" type="noConversion"/>
  </si>
  <si>
    <t>ASUS ROG STRIX B660-A GAMING WIFI D4 코잇</t>
    <phoneticPr fontId="1" type="noConversion"/>
  </si>
  <si>
    <t>NZXT KRAKEN Z53 RGB (Matte Black)</t>
    <phoneticPr fontId="1" type="noConversion"/>
  </si>
  <si>
    <t>램방열판</t>
    <phoneticPr fontId="1" type="noConversion"/>
  </si>
  <si>
    <t>BRAVOTEC 스톤마일 NEO (블랙)</t>
    <phoneticPr fontId="1" type="noConversion"/>
  </si>
  <si>
    <t>NZXT H5 Elite (Matte Black)</t>
    <phoneticPr fontId="1" type="noConversion"/>
  </si>
  <si>
    <t xml:space="preserve">마이크로닉스 Classic II 850W 80PLUS GOLD 230V EU 풀모듈러 </t>
    <phoneticPr fontId="1" type="noConversion"/>
  </si>
  <si>
    <t>NZXT F120 RGB Matte BLACK (1PACK)</t>
    <phoneticPr fontId="1" type="noConversion"/>
  </si>
  <si>
    <t>G.SKILL DDR5-6000 CL36 TRIDENT Z5 RGB J 패키지 (32GB(16Gx2))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</si>
</sst>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G10" sqref="G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49</v>
      </c>
      <c r="B1" s="19" t="s">
        <v>78</v>
      </c>
      <c r="C1" s="38" t="s">
        <v>73</v>
      </c>
      <c r="D1" s="39"/>
      <c r="E1" s="109"/>
      <c r="F1" s="110"/>
      <c r="G1" s="110"/>
      <c r="H1" s="111"/>
    </row>
    <row r="2" spans="1:9" ht="22.5" customHeight="1">
      <c r="A2" s="15" t="s">
        <v>38</v>
      </c>
      <c r="B2" s="29" t="s">
        <v>79</v>
      </c>
      <c r="C2" s="40"/>
      <c r="D2" s="41"/>
      <c r="E2" s="112"/>
      <c r="F2" s="36"/>
      <c r="G2" s="36"/>
      <c r="H2" s="113"/>
    </row>
    <row r="3" spans="1:9" ht="22.5" customHeight="1">
      <c r="A3" s="15" t="s">
        <v>39</v>
      </c>
      <c r="B3" s="16">
        <f ca="1">TODAY()</f>
        <v>44918</v>
      </c>
      <c r="C3" s="15" t="s">
        <v>40</v>
      </c>
      <c r="D3" s="18"/>
      <c r="E3" s="112"/>
      <c r="F3" s="36"/>
      <c r="G3" s="36"/>
      <c r="H3" s="113"/>
    </row>
    <row r="4" spans="1:9" ht="22.5" customHeight="1">
      <c r="A4" s="14" t="s">
        <v>37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7" t="s">
        <v>51</v>
      </c>
      <c r="B6" s="68"/>
      <c r="C6" s="55" t="s">
        <v>76</v>
      </c>
      <c r="D6" s="56"/>
      <c r="E6" s="3" t="s">
        <v>6</v>
      </c>
      <c r="F6" s="6">
        <v>584000</v>
      </c>
      <c r="G6" s="3">
        <v>1</v>
      </c>
      <c r="H6" s="6">
        <f>F6*G6</f>
        <v>584000</v>
      </c>
      <c r="I6" s="2"/>
    </row>
    <row r="7" spans="1:9" ht="24" customHeight="1">
      <c r="A7" s="69"/>
      <c r="B7" s="70"/>
      <c r="C7" s="55" t="s">
        <v>86</v>
      </c>
      <c r="D7" s="56"/>
      <c r="E7" s="22" t="s">
        <v>13</v>
      </c>
      <c r="F7" s="6">
        <v>410000</v>
      </c>
      <c r="G7" s="3">
        <v>1</v>
      </c>
      <c r="H7" s="6">
        <f t="shared" ref="H7:H19" si="0">F7*G7</f>
        <v>410000</v>
      </c>
      <c r="I7" s="2"/>
    </row>
    <row r="8" spans="1:9" ht="25.5" customHeight="1">
      <c r="A8" s="69"/>
      <c r="B8" s="70"/>
      <c r="C8" s="120" t="s">
        <v>85</v>
      </c>
      <c r="D8" s="121"/>
      <c r="E8" s="3" t="s">
        <v>7</v>
      </c>
      <c r="F8" s="6">
        <v>360000</v>
      </c>
      <c r="G8" s="3">
        <v>1</v>
      </c>
      <c r="H8" s="6">
        <f t="shared" si="0"/>
        <v>360000</v>
      </c>
      <c r="I8" s="2"/>
    </row>
    <row r="9" spans="1:9" ht="37.5" customHeight="1">
      <c r="A9" s="69"/>
      <c r="B9" s="70"/>
      <c r="C9" s="55" t="s">
        <v>92</v>
      </c>
      <c r="D9" s="56"/>
      <c r="E9" s="3" t="s">
        <v>8</v>
      </c>
      <c r="F9" s="6">
        <v>319000</v>
      </c>
      <c r="G9" s="3">
        <v>1</v>
      </c>
      <c r="H9" s="6">
        <f t="shared" si="0"/>
        <v>319000</v>
      </c>
      <c r="I9" s="2"/>
    </row>
    <row r="10" spans="1:9" ht="24" customHeight="1">
      <c r="A10" s="69"/>
      <c r="B10" s="70"/>
      <c r="C10" s="55" t="s">
        <v>83</v>
      </c>
      <c r="D10" s="56"/>
      <c r="E10" s="3" t="s">
        <v>9</v>
      </c>
      <c r="F10" s="6">
        <v>2168000</v>
      </c>
      <c r="G10" s="3">
        <v>1</v>
      </c>
      <c r="H10" s="6">
        <f t="shared" si="0"/>
        <v>2168000</v>
      </c>
      <c r="I10" s="2"/>
    </row>
    <row r="11" spans="1:9" ht="24" customHeight="1">
      <c r="A11" s="69"/>
      <c r="B11" s="70"/>
      <c r="C11" s="57" t="s">
        <v>88</v>
      </c>
      <c r="D11" s="58"/>
      <c r="E11" s="3" t="s">
        <v>87</v>
      </c>
      <c r="F11" s="6">
        <v>15000</v>
      </c>
      <c r="G11" s="3">
        <v>4</v>
      </c>
      <c r="H11" s="6">
        <f t="shared" si="0"/>
        <v>60000</v>
      </c>
      <c r="I11" s="2"/>
    </row>
    <row r="12" spans="1:9" ht="24" customHeight="1">
      <c r="A12" s="69"/>
      <c r="B12" s="70"/>
      <c r="C12" s="59" t="s">
        <v>77</v>
      </c>
      <c r="D12" s="56"/>
      <c r="E12" s="3" t="s">
        <v>10</v>
      </c>
      <c r="F12" s="6">
        <v>199000</v>
      </c>
      <c r="G12" s="3">
        <v>1</v>
      </c>
      <c r="H12" s="6">
        <f t="shared" si="0"/>
        <v>199000</v>
      </c>
      <c r="I12" s="2"/>
    </row>
    <row r="13" spans="1:9" ht="24" customHeight="1">
      <c r="A13" s="69"/>
      <c r="B13" s="70"/>
      <c r="C13" s="49"/>
      <c r="D13" s="50"/>
      <c r="E13" s="3" t="s">
        <v>53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89</v>
      </c>
      <c r="D14" s="50"/>
      <c r="E14" s="3" t="s">
        <v>11</v>
      </c>
      <c r="F14" s="6">
        <v>230000</v>
      </c>
      <c r="G14" s="3">
        <v>1</v>
      </c>
      <c r="H14" s="6">
        <f t="shared" si="0"/>
        <v>230000</v>
      </c>
      <c r="I14" s="2"/>
    </row>
    <row r="15" spans="1:9" ht="24" customHeight="1">
      <c r="A15" s="69"/>
      <c r="B15" s="70"/>
      <c r="C15" s="49" t="s">
        <v>90</v>
      </c>
      <c r="D15" s="50"/>
      <c r="E15" s="3" t="s">
        <v>12</v>
      </c>
      <c r="F15" s="6">
        <v>162000</v>
      </c>
      <c r="G15" s="3">
        <v>1</v>
      </c>
      <c r="H15" s="6">
        <f t="shared" si="0"/>
        <v>162000</v>
      </c>
      <c r="I15" s="2"/>
    </row>
    <row r="16" spans="1:9" ht="24" customHeight="1">
      <c r="A16" s="69"/>
      <c r="B16" s="70"/>
      <c r="C16" s="51" t="s">
        <v>81</v>
      </c>
      <c r="D16" s="52"/>
      <c r="E16" s="3" t="s">
        <v>82</v>
      </c>
      <c r="F16" s="6">
        <v>118000</v>
      </c>
      <c r="G16" s="3">
        <v>1</v>
      </c>
      <c r="H16" s="6">
        <f t="shared" si="0"/>
        <v>118000</v>
      </c>
      <c r="I16" s="2"/>
    </row>
    <row r="17" spans="1:9">
      <c r="A17" s="69"/>
      <c r="B17" s="70"/>
      <c r="C17" s="60" t="s">
        <v>58</v>
      </c>
      <c r="D17" s="61"/>
      <c r="E17" s="4" t="s">
        <v>14</v>
      </c>
      <c r="F17" s="7">
        <v>100000</v>
      </c>
      <c r="G17" s="4">
        <v>1</v>
      </c>
      <c r="H17" s="6">
        <f t="shared" si="0"/>
        <v>100000</v>
      </c>
      <c r="I17" s="2"/>
    </row>
    <row r="18" spans="1:9">
      <c r="A18" s="69"/>
      <c r="B18" s="70"/>
      <c r="C18" s="53" t="s">
        <v>48</v>
      </c>
      <c r="D18" s="54"/>
      <c r="E18" s="4" t="s">
        <v>22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50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52</v>
      </c>
      <c r="B20" s="72"/>
      <c r="C20" s="46" t="s">
        <v>15</v>
      </c>
      <c r="D20" s="46"/>
      <c r="E20" s="62">
        <f>SUM(H6:H19)</f>
        <v>4710000</v>
      </c>
      <c r="F20" s="62"/>
      <c r="G20" s="24">
        <v>1</v>
      </c>
      <c r="H20" s="119" t="s">
        <v>17</v>
      </c>
      <c r="I20" s="2"/>
    </row>
    <row r="21" spans="1:9" ht="12.75" customHeight="1">
      <c r="A21" s="73"/>
      <c r="B21" s="74"/>
      <c r="C21" s="46"/>
      <c r="D21" s="46"/>
      <c r="E21" s="62">
        <f>E20*G20</f>
        <v>4710000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20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91</v>
      </c>
      <c r="D24" s="50"/>
      <c r="E24" s="5" t="s">
        <v>84</v>
      </c>
      <c r="F24" s="6">
        <v>39000</v>
      </c>
      <c r="G24" s="3">
        <v>1</v>
      </c>
      <c r="H24" s="6">
        <f>F24*G24</f>
        <v>39000</v>
      </c>
      <c r="I24" s="2"/>
    </row>
    <row r="25" spans="1:9" ht="25.15" customHeight="1">
      <c r="A25" s="92" t="s">
        <v>74</v>
      </c>
      <c r="B25" s="93"/>
      <c r="C25" s="89"/>
      <c r="D25" s="50"/>
      <c r="E25" s="5"/>
      <c r="F25" s="6"/>
      <c r="G25" s="3"/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28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39000</v>
      </c>
      <c r="F33" s="64"/>
      <c r="G33" s="64"/>
      <c r="H33" s="117" t="s">
        <v>17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31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4749000</v>
      </c>
      <c r="G35" s="124"/>
      <c r="H35" s="9" t="s">
        <v>17</v>
      </c>
      <c r="I35" s="2"/>
    </row>
    <row r="36" spans="1:9" ht="16.5" customHeight="1">
      <c r="A36" s="90" t="s">
        <v>30</v>
      </c>
      <c r="B36" s="91"/>
      <c r="C36" s="79" t="b">
        <f>IF(F37="카드+현금",Sheet3!C9,IF(F37="현금+카드",Sheet3!C6))</f>
        <v>0</v>
      </c>
      <c r="D36" s="80"/>
      <c r="E36" s="8" t="s">
        <v>18</v>
      </c>
      <c r="F36" s="122">
        <f>F35*1.1-F35</f>
        <v>474900</v>
      </c>
      <c r="G36" s="123"/>
      <c r="H36" s="10"/>
      <c r="I36" s="2"/>
    </row>
    <row r="37" spans="1:9" ht="17.25" customHeight="1">
      <c r="A37" s="90" t="s">
        <v>26</v>
      </c>
      <c r="B37" s="91"/>
      <c r="C37" s="103"/>
      <c r="D37" s="104"/>
      <c r="E37" s="8" t="s">
        <v>25</v>
      </c>
      <c r="F37" s="77" t="s">
        <v>75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27</v>
      </c>
      <c r="B38" s="99"/>
      <c r="C38" s="105">
        <f>SUM(C35:C36)-C37</f>
        <v>0</v>
      </c>
      <c r="D38" s="106"/>
      <c r="E38" s="21" t="s">
        <v>80</v>
      </c>
      <c r="F38" s="126">
        <v>1700000</v>
      </c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19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3523900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57</v>
      </c>
      <c r="G40" s="37"/>
      <c r="H40" s="27">
        <f>F39-(F36+F35)</f>
        <v>-1700000</v>
      </c>
      <c r="I40" s="2"/>
    </row>
    <row r="41" spans="1:9" ht="16.5" customHeight="1">
      <c r="B41" s="35"/>
      <c r="C41" s="2"/>
      <c r="D41" s="2"/>
      <c r="E41" s="102" t="s">
        <v>54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>
        <v>83</v>
      </c>
      <c r="F44" s="2">
        <v>87</v>
      </c>
      <c r="G44" s="2"/>
      <c r="H44" s="2"/>
      <c r="I44" s="2"/>
    </row>
    <row r="46" spans="1:9">
      <c r="C46" s="2"/>
    </row>
  </sheetData>
  <sheetProtection formatCells="0" selectLockedCells="1" selectUnlockedCells="1"/>
  <mergeCells count="55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68</v>
      </c>
      <c r="B3" s="36"/>
      <c r="C3" s="36"/>
      <c r="E3" t="s">
        <v>61</v>
      </c>
      <c r="F3">
        <f>Sheet1!F35</f>
        <v>4749000</v>
      </c>
    </row>
    <row r="4" spans="1:7">
      <c r="A4" t="s">
        <v>67</v>
      </c>
      <c r="B4" s="30" t="s">
        <v>65</v>
      </c>
      <c r="C4" s="32">
        <v>500000</v>
      </c>
      <c r="D4" t="s">
        <v>62</v>
      </c>
    </row>
    <row r="5" spans="1:7">
      <c r="B5" t="s">
        <v>18</v>
      </c>
      <c r="C5">
        <v>1.1000000000000001</v>
      </c>
      <c r="D5" t="s">
        <v>63</v>
      </c>
    </row>
    <row r="6" spans="1:7">
      <c r="B6" t="s">
        <v>60</v>
      </c>
      <c r="C6" s="33">
        <f>(F3-C4)*C5</f>
        <v>4673900</v>
      </c>
      <c r="D6" t="s">
        <v>64</v>
      </c>
    </row>
    <row r="8" spans="1:7">
      <c r="A8" s="36" t="s">
        <v>69</v>
      </c>
      <c r="B8" s="36"/>
      <c r="C8" s="36"/>
    </row>
    <row r="9" spans="1:7">
      <c r="A9" t="s">
        <v>67</v>
      </c>
      <c r="B9" s="31" t="s">
        <v>66</v>
      </c>
      <c r="C9" s="34"/>
      <c r="D9" t="s">
        <v>62</v>
      </c>
      <c r="G9" s="33">
        <f>((F3*C10)-C9)/C10</f>
        <v>4749000</v>
      </c>
    </row>
    <row r="10" spans="1:7">
      <c r="B10" t="s">
        <v>18</v>
      </c>
      <c r="C10">
        <v>1.1000000000000001</v>
      </c>
      <c r="D10" t="s">
        <v>63</v>
      </c>
    </row>
    <row r="11" spans="1:7">
      <c r="B11" t="s">
        <v>59</v>
      </c>
      <c r="C11" s="33">
        <f>ROUND(G9,-3)</f>
        <v>4749000</v>
      </c>
      <c r="D11" t="s">
        <v>64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55</v>
      </c>
      <c r="B2" t="s">
        <v>17</v>
      </c>
      <c r="C2" s="20" t="s">
        <v>72</v>
      </c>
      <c r="D2" t="s">
        <v>33</v>
      </c>
    </row>
    <row r="3" spans="1:5">
      <c r="A3" t="s">
        <v>23</v>
      </c>
      <c r="B3" t="s">
        <v>29</v>
      </c>
      <c r="C3" s="20" t="s">
        <v>71</v>
      </c>
      <c r="D3" s="13" t="s">
        <v>35</v>
      </c>
    </row>
    <row r="4" spans="1:5">
      <c r="A4" t="s">
        <v>24</v>
      </c>
      <c r="B4" s="11">
        <f>Sheet1!F35-(Sheet1!C35)</f>
        <v>4749000</v>
      </c>
    </row>
    <row r="5" spans="1:5">
      <c r="A5" t="s">
        <v>70</v>
      </c>
      <c r="B5" s="11"/>
    </row>
    <row r="6" spans="1:5">
      <c r="A6" t="s">
        <v>36</v>
      </c>
    </row>
    <row r="7" spans="1:5">
      <c r="A7" t="s">
        <v>56</v>
      </c>
    </row>
    <row r="8" spans="1:5">
      <c r="A8" t="s">
        <v>16</v>
      </c>
      <c r="B8" s="11">
        <v>60000</v>
      </c>
    </row>
    <row r="9" spans="1:5">
      <c r="A9" t="s">
        <v>43</v>
      </c>
      <c r="B9" s="11">
        <v>70000</v>
      </c>
    </row>
    <row r="10" spans="1:5">
      <c r="A10" t="s">
        <v>41</v>
      </c>
      <c r="B10" s="11">
        <v>80000</v>
      </c>
    </row>
    <row r="11" spans="1:5">
      <c r="A11" t="s">
        <v>42</v>
      </c>
      <c r="B11" s="11">
        <v>100000</v>
      </c>
    </row>
    <row r="12" spans="1:5">
      <c r="A12" t="s">
        <v>45</v>
      </c>
      <c r="B12" s="11">
        <v>151200</v>
      </c>
    </row>
    <row r="13" spans="1:5">
      <c r="A13" t="s">
        <v>44</v>
      </c>
      <c r="B13" s="11">
        <v>188000</v>
      </c>
    </row>
    <row r="14" spans="1:5">
      <c r="A14" t="s">
        <v>46</v>
      </c>
      <c r="B14" s="11">
        <v>194290</v>
      </c>
    </row>
    <row r="15" spans="1:5">
      <c r="A15" t="s">
        <v>47</v>
      </c>
      <c r="B15" s="11">
        <v>359000</v>
      </c>
    </row>
    <row r="16" spans="1:5">
      <c r="A16" t="s">
        <v>48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2022-12-09T06:38:08Z</cp:lastPrinted>
  <dcterms:created xsi:type="dcterms:W3CDTF">2019-03-28T03:58:09Z</dcterms:created>
  <dcterms:modified xsi:type="dcterms:W3CDTF">2022-12-23T10:43:50Z</dcterms:modified>
</cp:coreProperties>
</file>