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FA55203E-EC4A-4EF6-BD4E-E480E6AC4802}" xr6:coauthVersionLast="47" xr6:coauthVersionMax="47" xr10:uidLastSave="{07D024FC-2C49-4147-8817-0AE6F1958706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<sst xmlns="http://schemas.openxmlformats.org/spreadsheetml/2006/main" count="95" uniqueCount="80">
  <si>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</si>
  <si>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</si>
  <si>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</si>
  <si>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</si>
  <si>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</si>
  <si>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</si>
  <si>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</si>
  <si>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</si>
  <si>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</si>
  <si>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</si>
  <si>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</si>
  <si>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</si>
  <si>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</si>
  <si>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</si>
  <si>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</si>
  <si>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</si>
  <si>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</si>
  <si>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</si>
  <si>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</si>
  <si>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</si>
  <si>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</si>
  <si>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</si>
  <si>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</si>
  <si>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</si>
  <si>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</si>
  <si>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</si>
  <si>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</si>
  <si>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</si>
  <si>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</si>
  <si>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</si>
  <si>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</si>
  <si>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</si>
  <si>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</si>
  <si>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</si>
  <si>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</si>
  <si>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</si>
  <si>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</si>
  <si>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</si>
  <si>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</si>
  <si>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</si>
  <si>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</si>
  <si>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</si>
  <si>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</si>
  <si>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</si>
  <si>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</si>
  <si>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</si>
  <si>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</si>
  <si>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</si>
  <si>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</si>
  <si>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</si>
  <si>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</si>
  <si>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</si>
  <si>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</si>
  <si>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</si>
  <si>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</si>
  <si>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</si>
  <si>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</si>
  <si>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</si>
  <si>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</si>
  <si>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</si>
  <si>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</si>
  <si>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</si>
  <si>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</si>
  <si>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</si>
  <si>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</si>
  <si>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</si>
  <si>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</si>
  <si>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</si>
  <si>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케이스쿨러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</si>
  <si>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</si>
  <si>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</si>
  <si>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 xml:space="preserve">ASROCK H510M-HDV/M.2 </t>
    <phoneticPr fontId="1" type="noConversion"/>
  </si>
  <si>
    <t>컬러풀 RTX4060  토마호크 D6 8GB</t>
    <phoneticPr fontId="1" type="noConversion"/>
  </si>
  <si>
    <t>메인보드교체 및 점검</t>
    <phoneticPr fontId="1" type="noConversion"/>
  </si>
  <si>
    <t>기존</t>
    <phoneticPr fontId="1" type="noConversion"/>
  </si>
  <si>
    <t>매입</t>
    <phoneticPr fontId="1" type="noConversion"/>
  </si>
  <si>
    <t>기존 메인보드 매입</t>
    <phoneticPr fontId="1" type="noConversion"/>
  </si>
  <si>
    <t>할인금</t>
    <phoneticPr fontId="1" type="noConversion"/>
  </si>
  <si>
    <t>김용현 (아내회사 소개)</t>
    <phoneticPr fontId="1" type="noConversion"/>
  </si>
  <si>
    <t>(생년월일 다 똑같음 남편이랑)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</si>
</sst>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78</v>
      </c>
      <c r="C1" s="38" t="s">
        <v>67</v>
      </c>
      <c r="D1" s="39"/>
      <c r="E1" s="113"/>
      <c r="F1" s="114"/>
      <c r="G1" s="114"/>
      <c r="H1" s="115"/>
    </row>
    <row r="2" spans="1:9" ht="22.5" customHeight="1">
      <c r="A2" s="15" t="s">
        <v>38</v>
      </c>
      <c r="B2" s="29">
        <v>1049420771</v>
      </c>
      <c r="C2" s="40"/>
      <c r="D2" s="41"/>
      <c r="E2" s="116"/>
      <c r="F2" s="36"/>
      <c r="G2" s="36"/>
      <c r="H2" s="117"/>
    </row>
    <row r="3" spans="1:9" ht="22.5" customHeight="1">
      <c r="A3" s="15" t="s">
        <v>39</v>
      </c>
      <c r="B3" s="16">
        <f ca="1">TODAY()</f>
        <v>45200</v>
      </c>
      <c r="C3" s="15" t="s">
        <v>40</v>
      </c>
      <c r="D3" s="18"/>
      <c r="E3" s="116"/>
      <c r="F3" s="36"/>
      <c r="G3" s="36"/>
      <c r="H3" s="117"/>
    </row>
    <row r="4" spans="1:9" ht="22.5" customHeight="1">
      <c r="A4" s="14" t="s">
        <v>37</v>
      </c>
      <c r="B4" s="44" t="s">
        <v>79</v>
      </c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66</v>
      </c>
      <c r="B6" s="70"/>
      <c r="C6" s="55" t="s">
        <v>74</v>
      </c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71"/>
      <c r="B7" s="72"/>
      <c r="C7" s="55" t="s">
        <v>74</v>
      </c>
      <c r="D7" s="56"/>
      <c r="E7" s="22" t="s">
        <v>13</v>
      </c>
      <c r="F7" s="6"/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4" t="s">
        <v>71</v>
      </c>
      <c r="D8" s="125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71"/>
      <c r="B9" s="72"/>
      <c r="C9" s="55" t="s">
        <v>74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1"/>
      <c r="B10" s="72"/>
      <c r="C10" s="55" t="s">
        <v>72</v>
      </c>
      <c r="D10" s="56"/>
      <c r="E10" s="3" t="s">
        <v>9</v>
      </c>
      <c r="F10" s="6">
        <v>435000</v>
      </c>
      <c r="G10" s="3">
        <v>1</v>
      </c>
      <c r="H10" s="6">
        <f t="shared" si="0"/>
        <v>435000</v>
      </c>
      <c r="I10" s="2"/>
    </row>
    <row r="11" spans="1:9" ht="24" customHeight="1">
      <c r="A11" s="71"/>
      <c r="B11" s="72"/>
      <c r="C11" s="57"/>
      <c r="D11" s="58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74</v>
      </c>
      <c r="D12" s="56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71"/>
      <c r="B13" s="72"/>
      <c r="C13" s="49"/>
      <c r="D13" s="50"/>
      <c r="E13" s="3"/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/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71"/>
      <c r="B15" s="72"/>
      <c r="C15" s="49"/>
      <c r="D15" s="50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0" t="s">
        <v>73</v>
      </c>
      <c r="D17" s="61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1"/>
      <c r="B18" s="72"/>
      <c r="C18" s="79"/>
      <c r="D18" s="80"/>
      <c r="E18" s="4" t="s">
        <v>22</v>
      </c>
      <c r="F18" s="7"/>
      <c r="G18" s="4"/>
      <c r="H18" s="6"/>
      <c r="I18" s="2"/>
    </row>
    <row r="19" spans="1:9">
      <c r="A19" s="71"/>
      <c r="B19" s="72"/>
      <c r="C19" s="53" t="s">
        <v>76</v>
      </c>
      <c r="D19" s="54"/>
      <c r="E19" s="4" t="s">
        <v>75</v>
      </c>
      <c r="F19" s="7">
        <v>20000</v>
      </c>
      <c r="G19" s="4">
        <v>-1</v>
      </c>
      <c r="H19" s="6">
        <f t="shared" si="0"/>
        <v>-20000</v>
      </c>
      <c r="I19" s="2"/>
    </row>
    <row r="20" spans="1:9">
      <c r="A20" s="71"/>
      <c r="B20" s="72"/>
      <c r="C20" s="47"/>
      <c r="D20" s="48"/>
      <c r="E20" s="4" t="s">
        <v>77</v>
      </c>
      <c r="F20" s="7">
        <v>15000</v>
      </c>
      <c r="G20" s="4">
        <v>-1</v>
      </c>
      <c r="H20" s="6">
        <f t="shared" si="0"/>
        <v>-15000</v>
      </c>
      <c r="I20" s="2"/>
    </row>
    <row r="21" spans="1:9" ht="12.75" customHeight="1">
      <c r="A21" s="73" t="s">
        <v>70</v>
      </c>
      <c r="B21" s="74"/>
      <c r="C21" s="46" t="s">
        <v>15</v>
      </c>
      <c r="D21" s="46"/>
      <c r="E21" s="62">
        <f>SUM(H6:H20)</f>
        <v>562000</v>
      </c>
      <c r="F21" s="62"/>
      <c r="G21" s="24">
        <v>1</v>
      </c>
      <c r="H21" s="123" t="s">
        <v>17</v>
      </c>
      <c r="I21" s="2"/>
    </row>
    <row r="22" spans="1:9" ht="12.75" customHeight="1">
      <c r="A22" s="75"/>
      <c r="B22" s="76"/>
      <c r="C22" s="46"/>
      <c r="D22" s="46"/>
      <c r="E22" s="62">
        <f>E21*G21</f>
        <v>562000</v>
      </c>
      <c r="F22" s="62"/>
      <c r="G22" s="62"/>
      <c r="H22" s="123"/>
      <c r="I22" s="2"/>
    </row>
    <row r="23" spans="1:9" ht="12.75" customHeight="1">
      <c r="A23" s="75"/>
      <c r="B23" s="76"/>
      <c r="C23" s="46"/>
      <c r="D23" s="46"/>
      <c r="E23" s="62"/>
      <c r="F23" s="62"/>
      <c r="G23" s="62"/>
      <c r="H23" s="123"/>
      <c r="I23" s="2"/>
    </row>
    <row r="24" spans="1:9" ht="17.25" customHeight="1">
      <c r="A24" s="75"/>
      <c r="B24" s="76"/>
      <c r="C24" s="91" t="s">
        <v>20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6" t="s">
        <v>64</v>
      </c>
      <c r="B26" s="97"/>
      <c r="C26" s="93"/>
      <c r="D26" s="50"/>
      <c r="E26" s="5"/>
      <c r="F26" s="6"/>
      <c r="G26" s="3"/>
      <c r="H26" s="6">
        <f>F26*G26</f>
        <v>0</v>
      </c>
      <c r="I26" s="2"/>
    </row>
    <row r="27" spans="1:9">
      <c r="A27" s="98"/>
      <c r="B27" s="99"/>
      <c r="C27" s="93"/>
      <c r="D27" s="50"/>
      <c r="E27" s="5"/>
      <c r="F27" s="6"/>
      <c r="G27" s="3"/>
      <c r="H27" s="6">
        <f t="shared" ref="H27:H33" si="1">F27*G27</f>
        <v>0</v>
      </c>
      <c r="I27" s="2"/>
    </row>
    <row r="28" spans="1:9">
      <c r="A28" s="98"/>
      <c r="B28" s="99"/>
      <c r="C28" s="67"/>
      <c r="D28" s="68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42"/>
      <c r="D29" s="43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67"/>
      <c r="D30" s="68"/>
      <c r="E30" s="5"/>
      <c r="F30" s="6"/>
      <c r="G30" s="3"/>
      <c r="H30" s="6">
        <f t="shared" si="1"/>
        <v>0</v>
      </c>
      <c r="I30" s="2"/>
    </row>
    <row r="31" spans="1:9">
      <c r="A31" s="98"/>
      <c r="B31" s="99"/>
      <c r="C31" s="67"/>
      <c r="D31" s="6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8"/>
      <c r="B32" s="99"/>
      <c r="C32" s="67"/>
      <c r="D32" s="6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0"/>
      <c r="B33" s="101"/>
      <c r="C33" s="67"/>
      <c r="D33" s="68"/>
      <c r="E33" s="5"/>
      <c r="F33" s="6"/>
      <c r="G33" s="3"/>
      <c r="H33" s="6">
        <f t="shared" si="1"/>
        <v>0</v>
      </c>
      <c r="I33" s="2"/>
    </row>
    <row r="34" spans="1:9" ht="13.5" customHeight="1">
      <c r="A34" s="102" t="s">
        <v>28</v>
      </c>
      <c r="B34" s="103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3">
        <f>SUM(H25:H33)</f>
        <v>0</v>
      </c>
      <c r="F34" s="64"/>
      <c r="G34" s="64"/>
      <c r="H34" s="121" t="s">
        <v>17</v>
      </c>
      <c r="I34" s="2"/>
    </row>
    <row r="35" spans="1:9" ht="14.25" customHeight="1">
      <c r="A35" s="104"/>
      <c r="B35" s="105"/>
      <c r="C35" s="89"/>
      <c r="D35" s="90"/>
      <c r="E35" s="65"/>
      <c r="F35" s="66"/>
      <c r="G35" s="66"/>
      <c r="H35" s="122"/>
      <c r="I35" s="2"/>
    </row>
    <row r="36" spans="1:9" ht="16.5" customHeight="1">
      <c r="A36" s="94" t="s">
        <v>31</v>
      </c>
      <c r="B36" s="95"/>
      <c r="C36" s="85" t="b">
        <f>IF(F38="카드+현금",Sheet3!C11,IF(F38="현금+카드",Sheet3!C4))</f>
        <v>0</v>
      </c>
      <c r="D36" s="86"/>
      <c r="E36" s="8" t="s">
        <v>4</v>
      </c>
      <c r="F36" s="128">
        <f>SUM(E22,E34)</f>
        <v>562000</v>
      </c>
      <c r="G36" s="128"/>
      <c r="H36" s="9" t="s">
        <v>17</v>
      </c>
      <c r="I36" s="2"/>
    </row>
    <row r="37" spans="1:9" ht="16.5" customHeight="1">
      <c r="A37" s="94" t="s">
        <v>30</v>
      </c>
      <c r="B37" s="95"/>
      <c r="C37" s="83" t="b">
        <f>IF(F38="카드+현금",Sheet3!C9,IF(F38="현금+카드",Sheet3!C6))</f>
        <v>0</v>
      </c>
      <c r="D37" s="84"/>
      <c r="E37" s="8" t="s">
        <v>18</v>
      </c>
      <c r="F37" s="126">
        <f>F36*1.1-F36</f>
        <v>56200</v>
      </c>
      <c r="G37" s="127"/>
      <c r="H37" s="10"/>
      <c r="I37" s="2"/>
    </row>
    <row r="38" spans="1:9" ht="17.25" customHeight="1">
      <c r="A38" s="94" t="s">
        <v>26</v>
      </c>
      <c r="B38" s="95"/>
      <c r="C38" s="107"/>
      <c r="D38" s="108"/>
      <c r="E38" s="8" t="s">
        <v>25</v>
      </c>
      <c r="F38" s="81" t="s">
        <v>65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2" t="s">
        <v>27</v>
      </c>
      <c r="B39" s="103"/>
      <c r="C39" s="109">
        <f>SUM(C36:C37)-C38</f>
        <v>0</v>
      </c>
      <c r="D39" s="110"/>
      <c r="E39" s="21" t="s">
        <v>69</v>
      </c>
      <c r="F39" s="130"/>
      <c r="G39" s="131"/>
      <c r="H39" s="132"/>
      <c r="I39" s="2"/>
    </row>
    <row r="40" spans="1:9" ht="20.25" customHeight="1">
      <c r="A40" s="104"/>
      <c r="B40" s="105"/>
      <c r="C40" s="111"/>
      <c r="D40" s="112"/>
      <c r="E40" s="25" t="s">
        <v>19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618200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48</v>
      </c>
      <c r="G41" s="37"/>
      <c r="H41" s="27">
        <f>F40-(F37+F36)</f>
        <v>0</v>
      </c>
      <c r="I41" s="2"/>
    </row>
    <row r="42" spans="1:9" ht="16.5" customHeight="1">
      <c r="B42" s="35"/>
      <c r="C42" s="2"/>
      <c r="D42" s="2"/>
      <c r="E42" s="106" t="s">
        <v>45</v>
      </c>
      <c r="F42" s="106"/>
      <c r="G42" s="106"/>
      <c r="H42" s="106"/>
      <c r="I42" s="2"/>
    </row>
    <row r="43" spans="1:9">
      <c r="A43" s="36"/>
      <c r="B43" s="36"/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106"/>
      <c r="F44" s="106"/>
      <c r="G44" s="106"/>
      <c r="H44" s="10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E21:F21"/>
    <mergeCell ref="E22:G23"/>
    <mergeCell ref="E34:G35"/>
    <mergeCell ref="C31:D31"/>
    <mergeCell ref="A6:B20"/>
    <mergeCell ref="A21:B25"/>
    <mergeCell ref="C29:D29"/>
    <mergeCell ref="C18:D18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59</v>
      </c>
      <c r="B3" s="36"/>
      <c r="C3" s="36"/>
      <c r="E3" t="s">
        <v>52</v>
      </c>
      <c r="F3">
        <f>Sheet1!F36</f>
        <v>562000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68200</v>
      </c>
      <c r="D6" t="s">
        <v>55</v>
      </c>
    </row>
    <row r="8" spans="1:7">
      <c r="A8" s="36" t="s">
        <v>60</v>
      </c>
      <c r="B8" s="36"/>
      <c r="C8" s="36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562000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562000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562000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2023-10-01T07:24:53Z</cp:lastPrinted>
  <dcterms:created xsi:type="dcterms:W3CDTF">2019-03-28T03:58:09Z</dcterms:created>
  <dcterms:modified xsi:type="dcterms:W3CDTF">2023-10-01T07:48:25Z</dcterms:modified>
</cp:coreProperties>
</file>