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07584DE-A86C-4834-9E84-D7F898C9659B}" xr6:coauthVersionLast="47" xr6:coauthVersionMax="47" xr10:uidLastSave="{00000000-0000-0000-0000-000000000000}"/>
  <bookViews>
    <workbookView xWindow="2730" yWindow="2730" windowWidth="28800" windowHeight="140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C33" i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<sst xmlns="http://schemas.openxmlformats.org/spreadsheetml/2006/main" count="104" uniqueCount="87">
  <si>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</si>
  <si>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</si>
  <si>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</si>
  <si>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</si>
  <si>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</si>
  <si>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</si>
  <si>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</si>
  <si>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</si>
  <si>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</si>
  <si>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</si>
  <si>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</si>
  <si>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</si>
  <si>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</si>
  <si>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</si>
  <si>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</si>
  <si>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</si>
  <si>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</si>
  <si>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</si>
  <si>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</si>
  <si>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</si>
  <si>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</si>
  <si>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</si>
  <si>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</si>
  <si>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</si>
  <si>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</si>
  <si>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</si>
  <si>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</si>
  <si>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</si>
  <si>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</si>
  <si>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</si>
  <si>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</si>
  <si>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</si>
  <si>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</si>
  <si>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</si>
  <si>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</si>
  <si>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</si>
  <si>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</si>
  <si>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</si>
  <si>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</si>
  <si>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</si>
  <si>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</si>
  <si>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</si>
  <si>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</si>
  <si>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</si>
  <si>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</si>
  <si>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</si>
  <si>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</si>
  <si>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</si>
  <si>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</si>
  <si>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</si>
  <si>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</si>
  <si>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</si>
  <si>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</si>
  <si>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</si>
  <si>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</si>
  <si>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</si>
  <si>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</si>
  <si>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</si>
  <si>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</si>
  <si>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</si>
  <si>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</si>
  <si>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</si>
  <si>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</si>
  <si>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</si>
  <si>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</si>
  <si>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</si>
  <si>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</si>
  <si>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</si>
  <si>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</si>
  <si>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</si>
  <si>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</si>
  <si>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</si>
  <si>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</si>
  <si>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</si>
  <si>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</si>
  <si>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김성진 고객님</t>
    <phoneticPr fontId="1" type="noConversion"/>
  </si>
  <si>
    <t>인텔 코어i5-12세대 12400F (엘더레이크) (정품)</t>
    <phoneticPr fontId="1" type="noConversion"/>
  </si>
  <si>
    <t>Typhoon V2 건평정보통신</t>
    <phoneticPr fontId="1" type="noConversion"/>
  </si>
  <si>
    <t>MSI PRO B660M-A DDR4</t>
    <phoneticPr fontId="1" type="noConversion"/>
  </si>
  <si>
    <t>삼성전자 DDR4-3200 (8GB)</t>
    <phoneticPr fontId="1" type="noConversion"/>
  </si>
  <si>
    <t>펠릿 지포스 RTX 3060 Dual D6 12GB</t>
    <phoneticPr fontId="1" type="noConversion"/>
  </si>
  <si>
    <t xml:space="preserve">삼성전자 PM9A1 M.2 NVMe 병행수입 (512GB) </t>
    <phoneticPr fontId="1" type="noConversion"/>
  </si>
  <si>
    <t>darkFlash DK200 RGB 강화유리 (화이트)</t>
    <phoneticPr fontId="1" type="noConversion"/>
  </si>
  <si>
    <t>마이크로닉스 Classic II 풀체인지 700W 80PLUS BRONZE 230v</t>
    <phoneticPr fontId="1" type="noConversion"/>
  </si>
  <si>
    <t xml:space="preserve">27gn650 LG 게이밍 </t>
    <phoneticPr fontId="1" type="noConversion"/>
  </si>
  <si>
    <t xml:space="preserve">    모니터</t>
    <phoneticPr fontId="1" type="noConversion"/>
  </si>
  <si>
    <t>현금+카드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</si>
</sst>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81" fontId="7" fillId="2" borderId="3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75</v>
      </c>
      <c r="C1" s="111" t="s">
        <v>58</v>
      </c>
      <c r="D1" s="112"/>
      <c r="E1" s="45"/>
      <c r="F1" s="46"/>
      <c r="G1" s="46"/>
      <c r="H1" s="47"/>
    </row>
    <row r="2" spans="1:9" ht="22.5" customHeight="1">
      <c r="A2" s="15" t="s">
        <v>39</v>
      </c>
      <c r="B2" s="127">
        <v>1051712006</v>
      </c>
      <c r="C2" s="113"/>
      <c r="D2" s="114"/>
      <c r="E2" s="48"/>
      <c r="F2" s="49"/>
      <c r="G2" s="49"/>
      <c r="H2" s="50"/>
    </row>
    <row r="3" spans="1:9" ht="22.5" customHeight="1">
      <c r="A3" s="15" t="s">
        <v>40</v>
      </c>
      <c r="B3" s="16">
        <f ca="1">TODAY()</f>
        <v>44860</v>
      </c>
      <c r="C3" s="15" t="s">
        <v>41</v>
      </c>
      <c r="D3" s="18">
        <v>44860</v>
      </c>
      <c r="E3" s="48"/>
      <c r="F3" s="49"/>
      <c r="G3" s="49"/>
      <c r="H3" s="50"/>
    </row>
    <row r="4" spans="1:9" ht="22.5" customHeight="1">
      <c r="A4" s="14" t="s">
        <v>38</v>
      </c>
      <c r="B4" s="115"/>
      <c r="C4" s="115"/>
      <c r="D4" s="116"/>
      <c r="E4" s="51"/>
      <c r="F4" s="52"/>
      <c r="G4" s="52"/>
      <c r="H4" s="53"/>
    </row>
    <row r="5" spans="1:9">
      <c r="A5" s="57" t="s">
        <v>0</v>
      </c>
      <c r="B5" s="58"/>
      <c r="C5" s="57" t="s">
        <v>5</v>
      </c>
      <c r="D5" s="5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52</v>
      </c>
      <c r="B6" s="101"/>
      <c r="C6" s="59" t="s">
        <v>76</v>
      </c>
      <c r="D6" s="60"/>
      <c r="E6" s="3" t="s">
        <v>6</v>
      </c>
      <c r="F6" s="6">
        <v>287000</v>
      </c>
      <c r="G6" s="3">
        <v>1</v>
      </c>
      <c r="H6" s="6">
        <f>F6*G6</f>
        <v>287000</v>
      </c>
      <c r="I6" s="2"/>
    </row>
    <row r="7" spans="1:9" ht="24" customHeight="1">
      <c r="A7" s="102"/>
      <c r="B7" s="103"/>
      <c r="C7" s="59" t="s">
        <v>77</v>
      </c>
      <c r="D7" s="60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61" t="s">
        <v>78</v>
      </c>
      <c r="D8" s="62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2"/>
      <c r="B9" s="103"/>
      <c r="C9" s="59" t="s">
        <v>79</v>
      </c>
      <c r="D9" s="60"/>
      <c r="E9" s="3" t="s">
        <v>8</v>
      </c>
      <c r="F9" s="6">
        <v>31000</v>
      </c>
      <c r="G9" s="3">
        <v>2</v>
      </c>
      <c r="H9" s="6">
        <f t="shared" si="0"/>
        <v>62000</v>
      </c>
      <c r="I9" s="2"/>
    </row>
    <row r="10" spans="1:9" ht="24" customHeight="1">
      <c r="A10" s="102"/>
      <c r="B10" s="103"/>
      <c r="C10" s="59" t="s">
        <v>80</v>
      </c>
      <c r="D10" s="60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4" customHeight="1">
      <c r="A11" s="102"/>
      <c r="B11" s="103"/>
      <c r="C11" s="124"/>
      <c r="D11" s="125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2"/>
      <c r="B12" s="103"/>
      <c r="C12" s="126" t="s">
        <v>81</v>
      </c>
      <c r="D12" s="60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2"/>
      <c r="B13" s="103"/>
      <c r="C13" s="90"/>
      <c r="D13" s="91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0" t="s">
        <v>82</v>
      </c>
      <c r="D14" s="91"/>
      <c r="E14" s="3" t="s">
        <v>11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102"/>
      <c r="B15" s="103"/>
      <c r="C15" s="90" t="s">
        <v>83</v>
      </c>
      <c r="D15" s="91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2"/>
      <c r="B16" s="103"/>
      <c r="C16" s="120"/>
      <c r="D16" s="12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93" t="s">
        <v>17</v>
      </c>
      <c r="D17" s="9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2" t="s">
        <v>49</v>
      </c>
      <c r="D18" s="12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8"/>
      <c r="D19" s="119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53</v>
      </c>
      <c r="B20" s="105"/>
      <c r="C20" s="117" t="s">
        <v>16</v>
      </c>
      <c r="D20" s="117"/>
      <c r="E20" s="95">
        <f>SUM(H6:H19)</f>
        <v>1316000</v>
      </c>
      <c r="F20" s="95"/>
      <c r="G20" s="24">
        <v>1</v>
      </c>
      <c r="H20" s="56" t="s">
        <v>18</v>
      </c>
      <c r="I20" s="2"/>
    </row>
    <row r="21" spans="1:9" ht="12.75" customHeight="1">
      <c r="A21" s="106"/>
      <c r="B21" s="107"/>
      <c r="C21" s="117"/>
      <c r="D21" s="117"/>
      <c r="E21" s="95">
        <f>E20*G20</f>
        <v>1316000</v>
      </c>
      <c r="F21" s="95"/>
      <c r="G21" s="95"/>
      <c r="H21" s="56"/>
      <c r="I21" s="2"/>
    </row>
    <row r="22" spans="1:9" ht="12.75" customHeight="1">
      <c r="A22" s="106"/>
      <c r="B22" s="107"/>
      <c r="C22" s="117"/>
      <c r="D22" s="117"/>
      <c r="E22" s="95"/>
      <c r="F22" s="95"/>
      <c r="G22" s="95"/>
      <c r="H22" s="56"/>
      <c r="I22" s="2"/>
    </row>
    <row r="23" spans="1:9" ht="17.25" customHeight="1">
      <c r="A23" s="106"/>
      <c r="B23" s="107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8"/>
      <c r="B24" s="109"/>
      <c r="C24" s="90" t="s">
        <v>84</v>
      </c>
      <c r="D24" s="91"/>
      <c r="E24" s="128" t="s">
        <v>85</v>
      </c>
      <c r="F24" s="6">
        <v>380000</v>
      </c>
      <c r="G24" s="3">
        <v>1</v>
      </c>
      <c r="H24" s="6">
        <f>F24*G24</f>
        <v>380000</v>
      </c>
      <c r="I24" s="2"/>
    </row>
    <row r="25" spans="1:9" ht="25.15" customHeight="1">
      <c r="A25" s="72"/>
      <c r="B25" s="73"/>
      <c r="C25" s="92"/>
      <c r="D25" s="91"/>
      <c r="E25" s="5"/>
      <c r="F25" s="6"/>
      <c r="G25" s="3"/>
      <c r="H25" s="6">
        <f>F25*G25</f>
        <v>0</v>
      </c>
      <c r="I25" s="2"/>
    </row>
    <row r="26" spans="1:9">
      <c r="A26" s="74"/>
      <c r="B26" s="75"/>
      <c r="C26" s="92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74"/>
      <c r="B27" s="75"/>
      <c r="C27" s="93"/>
      <c r="D27" s="94"/>
      <c r="E27" s="5"/>
      <c r="F27" s="6"/>
      <c r="G27" s="3"/>
      <c r="H27" s="6">
        <f t="shared" si="1"/>
        <v>0</v>
      </c>
      <c r="I27" s="2"/>
    </row>
    <row r="28" spans="1:9" ht="16.5" customHeight="1">
      <c r="A28" s="74"/>
      <c r="B28" s="75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93"/>
      <c r="D29" s="94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93"/>
      <c r="D30" s="9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93"/>
      <c r="D31" s="94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29</v>
      </c>
      <c r="B33" s="36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현금+카드(VAT포함)</v>
      </c>
      <c r="D33" s="85"/>
      <c r="E33" s="96">
        <f>SUM(H24:H32)</f>
        <v>380000</v>
      </c>
      <c r="F33" s="97"/>
      <c r="G33" s="97"/>
      <c r="H33" s="54" t="s">
        <v>18</v>
      </c>
      <c r="I33" s="2"/>
    </row>
    <row r="34" spans="1:9" ht="14.25" customHeight="1">
      <c r="A34" s="37"/>
      <c r="B34" s="38"/>
      <c r="C34" s="86"/>
      <c r="D34" s="87"/>
      <c r="E34" s="98"/>
      <c r="F34" s="99"/>
      <c r="G34" s="99"/>
      <c r="H34" s="55"/>
      <c r="I34" s="2"/>
    </row>
    <row r="35" spans="1:9" ht="16.5" customHeight="1">
      <c r="A35" s="70" t="s">
        <v>32</v>
      </c>
      <c r="B35" s="71"/>
      <c r="C35" s="82">
        <f>IF(F37="카드+현금",Sheet3!C11,IF(F37="현금+카드",Sheet3!C4))</f>
        <v>380000</v>
      </c>
      <c r="D35" s="83"/>
      <c r="E35" s="8" t="s">
        <v>4</v>
      </c>
      <c r="F35" s="65">
        <f>SUM(E21,E33)</f>
        <v>1696000</v>
      </c>
      <c r="G35" s="65"/>
      <c r="H35" s="9" t="s">
        <v>18</v>
      </c>
      <c r="I35" s="2"/>
    </row>
    <row r="36" spans="1:9" ht="16.5" customHeight="1">
      <c r="A36" s="70" t="s">
        <v>31</v>
      </c>
      <c r="B36" s="71"/>
      <c r="C36" s="80">
        <f>IF(F37="카드+현금",Sheet3!C9,IF(F37="현금+카드",Sheet3!C6))</f>
        <v>1447600.0000000002</v>
      </c>
      <c r="D36" s="81"/>
      <c r="E36" s="8" t="s">
        <v>19</v>
      </c>
      <c r="F36" s="63">
        <f>F35*1.1-F35</f>
        <v>169600.00000000023</v>
      </c>
      <c r="G36" s="64"/>
      <c r="H36" s="10"/>
      <c r="I36" s="2"/>
    </row>
    <row r="37" spans="1:9" ht="17.25" customHeight="1">
      <c r="A37" s="70" t="s">
        <v>27</v>
      </c>
      <c r="B37" s="71"/>
      <c r="C37" s="39">
        <v>7600</v>
      </c>
      <c r="D37" s="40"/>
      <c r="E37" s="8" t="s">
        <v>26</v>
      </c>
      <c r="F37" s="78" t="s">
        <v>86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35" t="s">
        <v>28</v>
      </c>
      <c r="B38" s="36"/>
      <c r="C38" s="41">
        <f>SUM(C35:C36)-C37</f>
        <v>1820000.0000000002</v>
      </c>
      <c r="D38" s="42"/>
      <c r="E38" s="21" t="s">
        <v>27</v>
      </c>
      <c r="F38" s="67"/>
      <c r="G38" s="68"/>
      <c r="H38" s="69"/>
      <c r="I38" s="2"/>
    </row>
    <row r="39" spans="1:9" ht="20.25" customHeight="1">
      <c r="A39" s="37"/>
      <c r="B39" s="38"/>
      <c r="C39" s="43"/>
      <c r="D39" s="44"/>
      <c r="E39" s="25" t="s">
        <v>20</v>
      </c>
      <c r="F39" s="66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6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110" t="s">
        <v>59</v>
      </c>
      <c r="G40" s="110"/>
      <c r="H40" s="27">
        <f>F39-(F36+F35)</f>
        <v>-1865600.0000000002</v>
      </c>
      <c r="I40" s="2"/>
    </row>
    <row r="41" spans="1:9" ht="16.5" customHeight="1">
      <c r="C41" s="2"/>
      <c r="D41" s="2"/>
      <c r="E41" s="34" t="s">
        <v>55</v>
      </c>
      <c r="F41" s="34"/>
      <c r="G41" s="34"/>
      <c r="H41" s="34"/>
      <c r="I41" s="2"/>
    </row>
    <row r="42" spans="1:9">
      <c r="C42" s="2"/>
      <c r="D42" s="2"/>
      <c r="E42" s="34"/>
      <c r="F42" s="34"/>
      <c r="G42" s="34"/>
      <c r="H42" s="34"/>
      <c r="I42" s="2"/>
    </row>
    <row r="43" spans="1:9">
      <c r="C43" s="2"/>
      <c r="D43" s="2"/>
      <c r="E43" s="34"/>
      <c r="F43" s="34"/>
      <c r="G43" s="34"/>
      <c r="H43" s="34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D16" sqref="D16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9" t="s">
        <v>70</v>
      </c>
      <c r="B3" s="49"/>
      <c r="C3" s="49"/>
      <c r="E3" t="s">
        <v>63</v>
      </c>
      <c r="F3">
        <f>Sheet1!F35</f>
        <v>1696000</v>
      </c>
    </row>
    <row r="4" spans="1:7">
      <c r="A4" t="s">
        <v>69</v>
      </c>
      <c r="B4" s="29" t="s">
        <v>67</v>
      </c>
      <c r="C4" s="31">
        <v>380000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2">
        <f>(F3-C4)*C5</f>
        <v>1447600.0000000002</v>
      </c>
      <c r="D6" t="s">
        <v>66</v>
      </c>
    </row>
    <row r="8" spans="1:7">
      <c r="A8" s="49" t="s">
        <v>71</v>
      </c>
      <c r="B8" s="49"/>
      <c r="C8" s="49"/>
    </row>
    <row r="9" spans="1:7">
      <c r="A9" t="s">
        <v>69</v>
      </c>
      <c r="B9" s="30" t="s">
        <v>68</v>
      </c>
      <c r="C9" s="33"/>
      <c r="D9" t="s">
        <v>64</v>
      </c>
      <c r="G9" s="32">
        <f>((F3*C10)-C9)/C10</f>
        <v>1696000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2">
        <f>ROUND(G9,-3)</f>
        <v>1696000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1316000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2022-10-26T10:16:12Z</cp:lastPrinted>
  <dcterms:created xsi:type="dcterms:W3CDTF">2019-03-28T03:58:09Z</dcterms:created>
  <dcterms:modified xsi:type="dcterms:W3CDTF">2022-10-26T10:19:06Z</dcterms:modified>
</cp:coreProperties>
</file>