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F7C2BC07-C762-42BD-A33C-488CC3FB0F03}" xr6:coauthVersionLast="47" xr6:coauthVersionMax="47" xr10:uidLastSave="{356ACF1B-1F7D-4922-8797-D86554FE55FC}"/>
  <bookViews>
    <workbookView xWindow="11640" yWindow="498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<sst xmlns="http://schemas.openxmlformats.org/spreadsheetml/2006/main" count="114" uniqueCount="97">
  <si>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</si>
  <si>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</si>
  <si>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</si>
  <si>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</si>
  <si>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</si>
  <si>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</si>
  <si>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</si>
  <si>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</si>
  <si>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</si>
  <si>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</si>
  <si>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</si>
  <si>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</si>
  <si>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</si>
  <si>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</si>
  <si>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</si>
  <si>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</si>
  <si>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</si>
  <si>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</si>
  <si>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</si>
  <si>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</si>
  <si>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</si>
  <si>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</si>
  <si>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</si>
  <si>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</si>
  <si>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</si>
  <si>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</si>
  <si>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</si>
  <si>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</si>
  <si>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</si>
  <si>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</si>
  <si>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</si>
  <si>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</si>
  <si>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</si>
  <si>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</si>
  <si>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</si>
  <si>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</si>
  <si>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</si>
  <si>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</si>
  <si>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</si>
  <si>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</si>
  <si>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</si>
  <si>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</si>
  <si>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</si>
  <si>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</si>
  <si>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</si>
  <si>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</si>
  <si>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</si>
  <si>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</si>
  <si>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</si>
  <si>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</si>
  <si>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</si>
  <si>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</si>
  <si>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</si>
  <si>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</si>
  <si>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</si>
  <si>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</si>
  <si>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</si>
  <si>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</si>
  <si>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</si>
  <si>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</si>
  <si>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</si>
  <si>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</si>
  <si>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</si>
  <si>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</si>
  <si>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</si>
  <si>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</si>
  <si>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</si>
  <si>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</si>
  <si>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</si>
  <si>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</si>
  <si>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</si>
  <si>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</si>
  <si>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</si>
  <si>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</si>
  <si>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</si>
  <si>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</si>
  <si>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>이체 및 현금영수증</t>
  </si>
  <si>
    <t>MSI PRO B660M-A DDR4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</si>
  <si>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</si>
  <si>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</si>
  <si>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</si>
  <si>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</si>
  <si>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</si>
  <si>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UHD730 내장그래픽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</si>
  <si>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</si>
  <si>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</si>
  <si>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합본 </t>
    <phoneticPr fontId="1" type="noConversion"/>
  </si>
  <si>
    <t>리버텍 PAQ2720F IPS QHD 리얼 75 무결점</t>
    <phoneticPr fontId="1" type="noConversion"/>
  </si>
  <si>
    <t>브라켓</t>
    <phoneticPr fontId="1" type="noConversion"/>
  </si>
  <si>
    <t>클램프형 3대 상하좌우거치 13~27형 100X100</t>
    <phoneticPr fontId="1" type="noConversion"/>
  </si>
  <si>
    <t>김덕진고객님</t>
    <phoneticPr fontId="1" type="noConversion"/>
  </si>
  <si>
    <t>010-4278-4270</t>
    <phoneticPr fontId="1" type="noConversion"/>
  </si>
  <si>
    <t>인텔 코어i5-12세대 12400 (엘더레이크) (정품)</t>
    <phoneticPr fontId="1" type="noConversion"/>
  </si>
  <si>
    <t>케이블</t>
    <phoneticPr fontId="1" type="noConversion"/>
  </si>
  <si>
    <t>DP케이블 2M</t>
    <phoneticPr fontId="1" type="noConversion"/>
  </si>
  <si>
    <t>DVI 케이블 2M 골드</t>
    <phoneticPr fontId="1" type="noConversion"/>
  </si>
  <si>
    <t>경기 하남시 미사대로 520 현대지식산업센터 한강미사2차 C동610호 (가격안내)착불퀵!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</si>
</sst>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24</xdr:row>
      <xdr:rowOff>76200</xdr:rowOff>
    </xdr:from>
    <xdr:to>
      <xdr:col>1</xdr:col>
      <xdr:colOff>1419225</xdr:colOff>
      <xdr:row>31</xdr:row>
      <xdr:rowOff>152400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ADA586B-E8C1-E484-9D09-5C4E43A58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781800"/>
          <a:ext cx="1438275" cy="1438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40" t="s">
        <v>75</v>
      </c>
      <c r="D1" s="41"/>
      <c r="E1" s="118"/>
      <c r="F1" s="119"/>
      <c r="G1" s="119"/>
      <c r="H1" s="120"/>
    </row>
    <row r="2" spans="1:9" ht="22.5" customHeight="1">
      <c r="A2" s="15" t="s">
        <v>39</v>
      </c>
      <c r="B2" s="29" t="s">
        <v>91</v>
      </c>
      <c r="C2" s="42"/>
      <c r="D2" s="43"/>
      <c r="E2" s="121"/>
      <c r="F2" s="38"/>
      <c r="G2" s="38"/>
      <c r="H2" s="122"/>
    </row>
    <row r="3" spans="1:9" ht="22.5" customHeight="1">
      <c r="A3" s="15" t="s">
        <v>40</v>
      </c>
      <c r="B3" s="16">
        <f ca="1">TODAY()</f>
        <v>44910</v>
      </c>
      <c r="C3" s="15" t="s">
        <v>41</v>
      </c>
      <c r="D3" s="18">
        <v>44915</v>
      </c>
      <c r="E3" s="121"/>
      <c r="F3" s="38"/>
      <c r="G3" s="38"/>
      <c r="H3" s="122"/>
    </row>
    <row r="4" spans="1:9" ht="22.5" customHeight="1">
      <c r="A4" s="14" t="s">
        <v>38</v>
      </c>
      <c r="B4" s="46" t="s">
        <v>96</v>
      </c>
      <c r="C4" s="46"/>
      <c r="D4" s="47"/>
      <c r="E4" s="123"/>
      <c r="F4" s="124"/>
      <c r="G4" s="124"/>
      <c r="H4" s="125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9" t="s">
        <v>52</v>
      </c>
      <c r="B6" s="70"/>
      <c r="C6" s="57" t="s">
        <v>92</v>
      </c>
      <c r="D6" s="58"/>
      <c r="E6" s="3" t="s">
        <v>6</v>
      </c>
      <c r="F6" s="6">
        <v>259000</v>
      </c>
      <c r="G6" s="3">
        <v>1</v>
      </c>
      <c r="H6" s="6">
        <f>F6*G6</f>
        <v>259000</v>
      </c>
      <c r="I6" s="2"/>
    </row>
    <row r="7" spans="1:9" ht="24" customHeight="1">
      <c r="A7" s="71"/>
      <c r="B7" s="72"/>
      <c r="C7" s="57" t="s">
        <v>82</v>
      </c>
      <c r="D7" s="58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1"/>
      <c r="B8" s="72"/>
      <c r="C8" s="129" t="s">
        <v>77</v>
      </c>
      <c r="D8" s="130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71"/>
      <c r="B9" s="72"/>
      <c r="C9" s="57" t="s">
        <v>78</v>
      </c>
      <c r="D9" s="58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1"/>
      <c r="B10" s="72"/>
      <c r="C10" s="57" t="s">
        <v>83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1"/>
      <c r="B11" s="72"/>
      <c r="C11" s="59"/>
      <c r="D11" s="60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61" t="s">
        <v>79</v>
      </c>
      <c r="D12" s="58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71"/>
      <c r="B13" s="72"/>
      <c r="C13" s="51"/>
      <c r="D13" s="5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1" t="s">
        <v>80</v>
      </c>
      <c r="D14" s="5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71"/>
      <c r="B15" s="72"/>
      <c r="C15" s="51" t="s">
        <v>81</v>
      </c>
      <c r="D15" s="5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1"/>
      <c r="B16" s="72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59</v>
      </c>
      <c r="D17" s="6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1"/>
      <c r="B18" s="72"/>
      <c r="C18" s="55" t="s">
        <v>49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49"/>
      <c r="D19" s="5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3" t="s">
        <v>53</v>
      </c>
      <c r="B20" s="74"/>
      <c r="C20" s="48" t="s">
        <v>16</v>
      </c>
      <c r="D20" s="48"/>
      <c r="E20" s="64">
        <f>SUM(H6:H19)</f>
        <v>660000</v>
      </c>
      <c r="F20" s="64"/>
      <c r="G20" s="24">
        <v>1</v>
      </c>
      <c r="H20" s="128" t="s">
        <v>18</v>
      </c>
      <c r="I20" s="2"/>
    </row>
    <row r="21" spans="1:9" ht="12.75" customHeight="1">
      <c r="A21" s="75"/>
      <c r="B21" s="76"/>
      <c r="C21" s="48"/>
      <c r="D21" s="48"/>
      <c r="E21" s="64">
        <f>E20*G20</f>
        <v>660000</v>
      </c>
      <c r="F21" s="64"/>
      <c r="G21" s="64"/>
      <c r="H21" s="128"/>
      <c r="I21" s="2"/>
    </row>
    <row r="22" spans="1:9" ht="12.75" customHeight="1">
      <c r="A22" s="75"/>
      <c r="B22" s="76"/>
      <c r="C22" s="48"/>
      <c r="D22" s="48"/>
      <c r="E22" s="64"/>
      <c r="F22" s="64"/>
      <c r="G22" s="64"/>
      <c r="H22" s="128"/>
      <c r="I22" s="2"/>
    </row>
    <row r="23" spans="1:9" ht="17.25" customHeight="1">
      <c r="A23" s="75"/>
      <c r="B23" s="76"/>
      <c r="C23" s="96" t="s">
        <v>21</v>
      </c>
      <c r="D23" s="9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7"/>
      <c r="B24" s="78"/>
      <c r="C24" s="62" t="s">
        <v>87</v>
      </c>
      <c r="D24" s="63"/>
      <c r="E24" s="5" t="s">
        <v>84</v>
      </c>
      <c r="F24" s="6">
        <v>169000</v>
      </c>
      <c r="G24" s="3">
        <v>6</v>
      </c>
      <c r="H24" s="6">
        <f>F24*G24</f>
        <v>1014000</v>
      </c>
      <c r="I24" s="2"/>
    </row>
    <row r="25" spans="1:9" ht="25.15" customHeight="1">
      <c r="A25" s="101"/>
      <c r="B25" s="102"/>
      <c r="C25" s="98" t="s">
        <v>89</v>
      </c>
      <c r="D25" s="52"/>
      <c r="E25" s="5" t="s">
        <v>88</v>
      </c>
      <c r="F25" s="6">
        <v>65000</v>
      </c>
      <c r="G25" s="3">
        <v>1</v>
      </c>
      <c r="H25" s="6">
        <f>F25*G25</f>
        <v>65000</v>
      </c>
      <c r="I25" s="2"/>
    </row>
    <row r="26" spans="1:9">
      <c r="A26" s="103"/>
      <c r="B26" s="104"/>
      <c r="C26" s="98" t="s">
        <v>86</v>
      </c>
      <c r="D26" s="52"/>
      <c r="E26" s="5" t="s">
        <v>85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103"/>
      <c r="B27" s="104"/>
      <c r="C27" s="98" t="s">
        <v>95</v>
      </c>
      <c r="D27" s="52"/>
      <c r="E27" s="5" t="s">
        <v>93</v>
      </c>
      <c r="F27" s="6">
        <v>8000</v>
      </c>
      <c r="G27" s="3">
        <v>1</v>
      </c>
      <c r="H27" s="6">
        <f t="shared" si="1"/>
        <v>8000</v>
      </c>
      <c r="I27" s="2"/>
    </row>
    <row r="28" spans="1:9">
      <c r="A28" s="103"/>
      <c r="B28" s="104"/>
      <c r="C28" s="44" t="s">
        <v>94</v>
      </c>
      <c r="D28" s="45"/>
      <c r="E28" s="5" t="s">
        <v>93</v>
      </c>
      <c r="F28" s="6">
        <v>8000</v>
      </c>
      <c r="G28" s="3">
        <v>3</v>
      </c>
      <c r="H28" s="6">
        <f t="shared" si="1"/>
        <v>24000</v>
      </c>
      <c r="I28" s="2"/>
    </row>
    <row r="29" spans="1:9">
      <c r="A29" s="103"/>
      <c r="B29" s="104"/>
      <c r="C29" s="79"/>
      <c r="D29" s="50"/>
      <c r="E29" s="82"/>
      <c r="F29" s="36"/>
      <c r="G29" s="84"/>
      <c r="H29" s="36">
        <f t="shared" si="1"/>
        <v>0</v>
      </c>
      <c r="I29" s="2"/>
    </row>
    <row r="30" spans="1:9">
      <c r="A30" s="103"/>
      <c r="B30" s="104"/>
      <c r="C30" s="80"/>
      <c r="D30" s="81"/>
      <c r="E30" s="83"/>
      <c r="F30" s="37"/>
      <c r="G30" s="85"/>
      <c r="H30" s="37"/>
      <c r="I30" s="2"/>
    </row>
    <row r="31" spans="1:9" ht="16.5" hidden="1" customHeight="1">
      <c r="A31" s="103"/>
      <c r="B31" s="104"/>
      <c r="C31" s="62"/>
      <c r="D31" s="63"/>
      <c r="E31" s="5"/>
      <c r="F31" s="6"/>
      <c r="G31" s="3"/>
      <c r="H31" s="6">
        <f t="shared" si="1"/>
        <v>0</v>
      </c>
      <c r="I31" s="2"/>
    </row>
    <row r="32" spans="1:9">
      <c r="A32" s="105"/>
      <c r="B32" s="106"/>
      <c r="C32" s="62"/>
      <c r="D32" s="63"/>
      <c r="E32" s="5"/>
      <c r="F32" s="6"/>
      <c r="G32" s="3"/>
      <c r="H32" s="6">
        <f t="shared" si="1"/>
        <v>0</v>
      </c>
      <c r="I32" s="2"/>
    </row>
    <row r="33" spans="1:9" ht="13.5" customHeight="1">
      <c r="A33" s="107" t="s">
        <v>29</v>
      </c>
      <c r="B33" s="108"/>
      <c r="C33" s="9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93"/>
      <c r="E33" s="65">
        <f>SUM(H24:H32)</f>
        <v>1111000</v>
      </c>
      <c r="F33" s="66"/>
      <c r="G33" s="66"/>
      <c r="H33" s="126" t="s">
        <v>18</v>
      </c>
      <c r="I33" s="2"/>
    </row>
    <row r="34" spans="1:9" ht="14.25" customHeight="1">
      <c r="A34" s="109"/>
      <c r="B34" s="110"/>
      <c r="C34" s="94"/>
      <c r="D34" s="95"/>
      <c r="E34" s="67"/>
      <c r="F34" s="68"/>
      <c r="G34" s="68"/>
      <c r="H34" s="127"/>
      <c r="I34" s="2"/>
    </row>
    <row r="35" spans="1:9" ht="16.5" customHeight="1">
      <c r="A35" s="99" t="s">
        <v>32</v>
      </c>
      <c r="B35" s="100"/>
      <c r="C35" s="90" t="b">
        <f>IF(F37="카드+현금",Sheet3!C11,IF(F37="현금+카드",Sheet3!C4))</f>
        <v>0</v>
      </c>
      <c r="D35" s="91"/>
      <c r="E35" s="8" t="s">
        <v>4</v>
      </c>
      <c r="F35" s="133">
        <f>SUM(E21,E33)</f>
        <v>1771000</v>
      </c>
      <c r="G35" s="133"/>
      <c r="H35" s="9" t="s">
        <v>18</v>
      </c>
      <c r="I35" s="2"/>
    </row>
    <row r="36" spans="1:9" ht="16.5" customHeight="1">
      <c r="A36" s="99" t="s">
        <v>31</v>
      </c>
      <c r="B36" s="100"/>
      <c r="C36" s="88" t="b">
        <f>IF(F37="카드+현금",Sheet3!C9,IF(F37="현금+카드",Sheet3!C6))</f>
        <v>0</v>
      </c>
      <c r="D36" s="89"/>
      <c r="E36" s="8" t="s">
        <v>19</v>
      </c>
      <c r="F36" s="131">
        <f>F35*1.1-F35</f>
        <v>177100.00000000023</v>
      </c>
      <c r="G36" s="132"/>
      <c r="H36" s="10"/>
      <c r="I36" s="2"/>
    </row>
    <row r="37" spans="1:9" ht="17.25" customHeight="1">
      <c r="A37" s="99" t="s">
        <v>27</v>
      </c>
      <c r="B37" s="100"/>
      <c r="C37" s="112"/>
      <c r="D37" s="113"/>
      <c r="E37" s="8" t="s">
        <v>26</v>
      </c>
      <c r="F37" s="86" t="s">
        <v>76</v>
      </c>
      <c r="G37" s="8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7" t="s">
        <v>28</v>
      </c>
      <c r="B38" s="108"/>
      <c r="C38" s="114">
        <f>SUM(C35:C36)-C37</f>
        <v>0</v>
      </c>
      <c r="D38" s="115"/>
      <c r="E38" s="21" t="s">
        <v>27</v>
      </c>
      <c r="F38" s="135"/>
      <c r="G38" s="136"/>
      <c r="H38" s="137"/>
      <c r="I38" s="2"/>
    </row>
    <row r="39" spans="1:9" ht="20.25" customHeight="1">
      <c r="A39" s="109"/>
      <c r="B39" s="110"/>
      <c r="C39" s="116"/>
      <c r="D39" s="117"/>
      <c r="E39" s="25" t="s">
        <v>20</v>
      </c>
      <c r="F39" s="134">
        <f>IF(F37="현금(이체X)",F35,IF(F37="웹결제",ROUND(Sheet2!B7,-4),IF(F37="이체 및 현금영수증",F35+F35*10%,IF(F37="이체 및 세금계산서",F35+F35*10%,IF(F37="이체 및 세금계산서",F35+F35*10%,)))))-F38</f>
        <v>1948100</v>
      </c>
      <c r="G39" s="13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9" t="s">
        <v>58</v>
      </c>
      <c r="G40" s="39"/>
      <c r="H40" s="27">
        <f>F39-(F36+F35)</f>
        <v>0</v>
      </c>
      <c r="I40" s="2"/>
    </row>
    <row r="41" spans="1:9" ht="16.5" customHeight="1">
      <c r="B41" s="35"/>
      <c r="C41" s="2"/>
      <c r="D41" s="2"/>
      <c r="E41" s="111" t="s">
        <v>55</v>
      </c>
      <c r="F41" s="111"/>
      <c r="G41" s="111"/>
      <c r="H41" s="111"/>
      <c r="I41" s="2"/>
    </row>
    <row r="42" spans="1:9">
      <c r="A42" s="38"/>
      <c r="B42" s="38"/>
      <c r="C42" s="2"/>
      <c r="D42" s="2"/>
      <c r="E42" s="111"/>
      <c r="F42" s="111"/>
      <c r="G42" s="111"/>
      <c r="H42" s="111"/>
      <c r="I42" s="2"/>
    </row>
    <row r="43" spans="1:9"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9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31:D31"/>
    <mergeCell ref="C28:D28"/>
    <mergeCell ref="C17:D17"/>
    <mergeCell ref="E20:F20"/>
    <mergeCell ref="E21:G22"/>
    <mergeCell ref="E33:G34"/>
    <mergeCell ref="A6:B19"/>
    <mergeCell ref="A20:B24"/>
    <mergeCell ref="C29:D30"/>
    <mergeCell ref="E29:E30"/>
    <mergeCell ref="F29:F30"/>
    <mergeCell ref="G29:G30"/>
    <mergeCell ref="H29:H30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8" t="s">
        <v>70</v>
      </c>
      <c r="B3" s="38"/>
      <c r="C3" s="38"/>
      <c r="E3" t="s">
        <v>63</v>
      </c>
      <c r="F3">
        <f>Sheet1!F35</f>
        <v>1771000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1398100</v>
      </c>
      <c r="D6" t="s">
        <v>66</v>
      </c>
    </row>
    <row r="8" spans="1:7">
      <c r="A8" s="38" t="s">
        <v>71</v>
      </c>
      <c r="B8" s="38"/>
      <c r="C8" s="38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1771000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1771000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1771000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2022-12-15T05:57:42Z</cp:lastPrinted>
  <dcterms:created xsi:type="dcterms:W3CDTF">2019-03-28T03:58:09Z</dcterms:created>
  <dcterms:modified xsi:type="dcterms:W3CDTF">2022-12-15T05:57:44Z</dcterms:modified>
</cp:coreProperties>
</file>