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D77C1C5E-C0E5-4C27-81F2-252538C72A1C}" xr6:coauthVersionLast="47" xr6:coauthVersionMax="47" xr10:uidLastSave="{B2907D57-05C1-4863-B46D-6F92FBB18F87}"/>
  <bookViews>
    <workbookView xWindow="2010" yWindow="60" windowWidth="21600" windowHeight="149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<sst xmlns="http://schemas.openxmlformats.org/spreadsheetml/2006/main" count="85" uniqueCount="74">
  <si>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</si>
  <si>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</si>
  <si>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</si>
  <si>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</si>
  <si>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</si>
  <si>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</si>
  <si>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</si>
  <si>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</si>
  <si>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</si>
  <si>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</si>
  <si>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</si>
  <si>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</si>
  <si>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</si>
  <si>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</si>
  <si>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</si>
  <si>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</si>
  <si>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</si>
  <si>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</si>
  <si>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</si>
  <si>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</si>
  <si>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</si>
  <si>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</si>
  <si>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</si>
  <si>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</si>
  <si>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</si>
  <si>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</si>
  <si>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</si>
  <si>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</si>
  <si>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</si>
  <si>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</si>
  <si>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</si>
  <si>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</si>
  <si>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</si>
  <si>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</si>
  <si>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</si>
  <si>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</si>
  <si>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</si>
  <si>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</si>
  <si>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</si>
  <si>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</si>
  <si>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</si>
  <si>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</si>
  <si>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</si>
  <si>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</si>
  <si>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</si>
  <si>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</si>
  <si>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</si>
  <si>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</si>
  <si>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</si>
  <si>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</si>
  <si>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</si>
  <si>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</si>
  <si>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</si>
  <si>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</si>
  <si>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</si>
  <si>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</si>
  <si>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</si>
  <si>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</si>
  <si>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</si>
  <si>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</si>
  <si>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</si>
  <si>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노트북</t>
    <phoneticPr fontId="1" type="noConversion"/>
  </si>
  <si>
    <t>OS작업및 
기본셋팅</t>
    <phoneticPr fontId="1" type="noConversion"/>
  </si>
  <si>
    <t>010-8496-9693</t>
    <phoneticPr fontId="1" type="noConversion"/>
  </si>
  <si>
    <t>이누디자인</t>
    <phoneticPr fontId="1" type="noConversion"/>
  </si>
  <si>
    <t>쿨링패드</t>
    <phoneticPr fontId="1" type="noConversion"/>
  </si>
  <si>
    <t xml:space="preserve">노트북 듀얼팬쿨링 패드 </t>
    <phoneticPr fontId="1" type="noConversion"/>
  </si>
  <si>
    <t>마우스패드</t>
    <phoneticPr fontId="1" type="noConversion"/>
  </si>
  <si>
    <t>가방</t>
    <phoneticPr fontId="1" type="noConversion"/>
  </si>
  <si>
    <t>노트북가방</t>
    <phoneticPr fontId="1" type="noConversion"/>
  </si>
  <si>
    <t>[MSI] PULSE GL76 12UEOK i7-12700H (16GB/512GB/RTX3060/FD)</t>
    <phoneticPr fontId="1" type="noConversion"/>
  </si>
  <si>
    <t>MSI PULSE GL76 12UEOK-i7 17.3형 12세대 인텔i7/RTX3060/DDR5-8G/512G/144Hz/FHD/OS미탑재 / 게이밍 시리즈 / 엘더레이크 (12세대) / 인텔 코어 i7 / 8GB RAM / M.2(NVMe) / 512GB SSD 이하 / 운영체제미포함 / GeForce RTX3060 / 17형 / 안티글레어 / 광시야각 / 블랙 / RGB라이트 / 키보드라이트 / 1920x1080 (FHD) / 2.1~3Kg / 무선랜 / 블루투스 / USBType-A / USBType-C / USB 3.2 / HDMI / LAN / USB 2.0</t>
    <phoneticPr fontId="1" type="noConversion"/>
  </si>
  <si>
    <t>로지텍 무소음 마우스 무선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</si>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</sst>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4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64</v>
      </c>
      <c r="C1" s="31" t="s">
        <v>56</v>
      </c>
      <c r="D1" s="32"/>
      <c r="E1" s="110"/>
      <c r="F1" s="111"/>
      <c r="G1" s="111"/>
      <c r="H1" s="112"/>
    </row>
    <row r="2" spans="1:9" ht="22.5" customHeight="1">
      <c r="A2" s="15" t="s">
        <v>37</v>
      </c>
      <c r="B2" s="29" t="s">
        <v>63</v>
      </c>
      <c r="C2" s="33"/>
      <c r="D2" s="34"/>
      <c r="E2" s="113"/>
      <c r="F2" s="114"/>
      <c r="G2" s="114"/>
      <c r="H2" s="115"/>
    </row>
    <row r="3" spans="1:9" ht="22.5" customHeight="1">
      <c r="A3" s="15" t="s">
        <v>38</v>
      </c>
      <c r="B3" s="16">
        <f ca="1">TODAY()</f>
        <v>45123</v>
      </c>
      <c r="C3" s="15" t="s">
        <v>39</v>
      </c>
      <c r="D3" s="18"/>
      <c r="E3" s="113"/>
      <c r="F3" s="114"/>
      <c r="G3" s="114"/>
      <c r="H3" s="115"/>
    </row>
    <row r="4" spans="1:9" ht="22.5" customHeight="1">
      <c r="A4" s="14" t="s">
        <v>36</v>
      </c>
      <c r="B4" s="37"/>
      <c r="C4" s="37"/>
      <c r="D4" s="38"/>
      <c r="E4" s="116"/>
      <c r="F4" s="117"/>
      <c r="G4" s="117"/>
      <c r="H4" s="118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50</v>
      </c>
      <c r="B6" s="61"/>
      <c r="C6" s="48"/>
      <c r="D6" s="4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2"/>
      <c r="B7" s="63"/>
      <c r="C7" s="48"/>
      <c r="D7" s="49"/>
      <c r="E7" s="22" t="s">
        <v>11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22"/>
      <c r="D8" s="12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2"/>
      <c r="B9" s="63"/>
      <c r="C9" s="48"/>
      <c r="D9" s="4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2"/>
      <c r="B10" s="63"/>
      <c r="C10" s="48"/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/>
      <c r="D12" s="49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2"/>
      <c r="B13" s="63"/>
      <c r="C13" s="42"/>
      <c r="D13" s="43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72</v>
      </c>
      <c r="D14" s="43"/>
      <c r="E14" s="3" t="s">
        <v>73</v>
      </c>
      <c r="F14" s="6">
        <v>0</v>
      </c>
      <c r="G14" s="3">
        <v>2</v>
      </c>
      <c r="H14" s="6">
        <f t="shared" si="0"/>
        <v>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68</v>
      </c>
      <c r="F15" s="6">
        <v>0</v>
      </c>
      <c r="G15" s="3">
        <v>2</v>
      </c>
      <c r="H15" s="6">
        <f t="shared" si="0"/>
        <v>0</v>
      </c>
      <c r="I15" s="2"/>
    </row>
    <row r="16" spans="1:9" ht="24" customHeight="1">
      <c r="A16" s="62"/>
      <c r="B16" s="63"/>
      <c r="C16" s="44" t="s">
        <v>67</v>
      </c>
      <c r="D16" s="45"/>
      <c r="E16" s="3" t="s">
        <v>67</v>
      </c>
      <c r="F16" s="6">
        <v>0</v>
      </c>
      <c r="G16" s="3">
        <v>2</v>
      </c>
      <c r="H16" s="6">
        <f t="shared" si="0"/>
        <v>0</v>
      </c>
      <c r="I16" s="2"/>
    </row>
    <row r="17" spans="1:9">
      <c r="A17" s="62"/>
      <c r="B17" s="63"/>
      <c r="C17" s="53" t="s">
        <v>58</v>
      </c>
      <c r="D17" s="54"/>
      <c r="E17" s="4" t="s">
        <v>12</v>
      </c>
      <c r="F17" s="7"/>
      <c r="G17" s="4"/>
      <c r="H17" s="6">
        <f t="shared" si="0"/>
        <v>0</v>
      </c>
      <c r="I17" s="2"/>
    </row>
    <row r="18" spans="1:9">
      <c r="A18" s="62"/>
      <c r="B18" s="63"/>
      <c r="C18" s="46" t="s">
        <v>47</v>
      </c>
      <c r="D18" s="47"/>
      <c r="E18" s="4" t="s">
        <v>20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49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51</v>
      </c>
      <c r="B20" s="65"/>
      <c r="C20" s="39" t="s">
        <v>13</v>
      </c>
      <c r="D20" s="39"/>
      <c r="E20" s="55">
        <f>SUM(H6:H19)</f>
        <v>0</v>
      </c>
      <c r="F20" s="55"/>
      <c r="G20" s="24"/>
      <c r="H20" s="121" t="s">
        <v>15</v>
      </c>
      <c r="I20" s="2"/>
    </row>
    <row r="21" spans="1:9" ht="12.75" customHeight="1">
      <c r="A21" s="66"/>
      <c r="B21" s="67"/>
      <c r="C21" s="39"/>
      <c r="D21" s="39"/>
      <c r="E21" s="55">
        <f>E20*G20</f>
        <v>0</v>
      </c>
      <c r="F21" s="55"/>
      <c r="G21" s="55"/>
      <c r="H21" s="121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21"/>
      <c r="I22" s="2"/>
    </row>
    <row r="23" spans="1:9" ht="17.25" customHeight="1">
      <c r="A23" s="66"/>
      <c r="B23" s="67"/>
      <c r="C23" s="89" t="s">
        <v>18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70</v>
      </c>
      <c r="D24" s="43"/>
      <c r="E24" s="5" t="s">
        <v>61</v>
      </c>
      <c r="F24" s="6">
        <v>1450000</v>
      </c>
      <c r="G24" s="3">
        <v>2</v>
      </c>
      <c r="H24" s="6">
        <f>F24*G24</f>
        <v>2900000</v>
      </c>
      <c r="I24" s="2"/>
    </row>
    <row r="25" spans="1:9" ht="25.15" customHeight="1">
      <c r="A25" s="93"/>
      <c r="B25" s="94"/>
      <c r="C25" s="70" t="s">
        <v>71</v>
      </c>
      <c r="D25" s="71"/>
      <c r="E25" s="76" t="s">
        <v>62</v>
      </c>
      <c r="F25" s="6"/>
      <c r="G25" s="3"/>
      <c r="H25" s="6">
        <f>F25*G25</f>
        <v>0</v>
      </c>
      <c r="I25" s="2"/>
    </row>
    <row r="26" spans="1:9">
      <c r="A26" s="95"/>
      <c r="B26" s="96"/>
      <c r="C26" s="72"/>
      <c r="D26" s="73"/>
      <c r="E26" s="77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72"/>
      <c r="D27" s="73"/>
      <c r="E27" s="77"/>
      <c r="F27" s="6"/>
      <c r="G27" s="3"/>
      <c r="H27" s="6">
        <f t="shared" si="1"/>
        <v>0</v>
      </c>
      <c r="I27" s="2"/>
    </row>
    <row r="28" spans="1:9">
      <c r="A28" s="95"/>
      <c r="B28" s="96"/>
      <c r="C28" s="72"/>
      <c r="D28" s="73"/>
      <c r="E28" s="77"/>
      <c r="F28" s="6"/>
      <c r="G28" s="3"/>
      <c r="H28" s="6">
        <f t="shared" si="1"/>
        <v>0</v>
      </c>
      <c r="I28" s="2"/>
    </row>
    <row r="29" spans="1:9">
      <c r="A29" s="95"/>
      <c r="B29" s="96"/>
      <c r="C29" s="72"/>
      <c r="D29" s="73"/>
      <c r="E29" s="77"/>
      <c r="F29" s="6"/>
      <c r="G29" s="3"/>
      <c r="H29" s="6">
        <f t="shared" si="1"/>
        <v>0</v>
      </c>
      <c r="I29" s="2"/>
    </row>
    <row r="30" spans="1:9">
      <c r="A30" s="95"/>
      <c r="B30" s="96"/>
      <c r="C30" s="74"/>
      <c r="D30" s="75"/>
      <c r="E30" s="78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97"/>
      <c r="B32" s="98"/>
      <c r="C32" s="53" t="s">
        <v>66</v>
      </c>
      <c r="D32" s="54"/>
      <c r="E32" s="5" t="s">
        <v>65</v>
      </c>
      <c r="F32" s="6">
        <v>20000</v>
      </c>
      <c r="G32" s="3">
        <v>2</v>
      </c>
      <c r="H32" s="6">
        <f t="shared" si="1"/>
        <v>40000</v>
      </c>
      <c r="I32" s="2"/>
    </row>
    <row r="33" spans="1:9" ht="13.5" customHeight="1">
      <c r="A33" s="99" t="s">
        <v>26</v>
      </c>
      <c r="B33" s="100"/>
      <c r="C33" s="85" t="str">
        <f>IF(F37="현금(이체X)",Sheet2!C1,IF(F37="카드",Sheet2!C1,IF(F37="이체 및 현금영수증",Sheet2!C1,IF(F37="카드+현금",Sheet2!C2,IF(F37="이체 및 세금계산서",Sheet2!C1)))))</f>
        <v>선택사항</v>
      </c>
      <c r="D33" s="86"/>
      <c r="E33" s="56">
        <f>SUM(H24:H32)</f>
        <v>2940000</v>
      </c>
      <c r="F33" s="57"/>
      <c r="G33" s="57"/>
      <c r="H33" s="119" t="s">
        <v>15</v>
      </c>
      <c r="I33" s="2"/>
    </row>
    <row r="34" spans="1:9" ht="14.25" customHeight="1">
      <c r="A34" s="101"/>
      <c r="B34" s="102"/>
      <c r="C34" s="87"/>
      <c r="D34" s="88"/>
      <c r="E34" s="58"/>
      <c r="F34" s="59"/>
      <c r="G34" s="59"/>
      <c r="H34" s="120"/>
      <c r="I34" s="2"/>
    </row>
    <row r="35" spans="1:9" ht="16.5" customHeight="1">
      <c r="A35" s="91" t="s">
        <v>29</v>
      </c>
      <c r="B35" s="92"/>
      <c r="C35" s="83"/>
      <c r="D35" s="84"/>
      <c r="E35" s="8" t="s">
        <v>4</v>
      </c>
      <c r="F35" s="126">
        <f>SUM(E21,E33)</f>
        <v>2940000</v>
      </c>
      <c r="G35" s="126"/>
      <c r="H35" s="9" t="s">
        <v>15</v>
      </c>
      <c r="I35" s="2"/>
    </row>
    <row r="36" spans="1:9" ht="16.5" customHeight="1">
      <c r="A36" s="91" t="s">
        <v>28</v>
      </c>
      <c r="B36" s="92"/>
      <c r="C36" s="81"/>
      <c r="D36" s="82"/>
      <c r="E36" s="8" t="s">
        <v>16</v>
      </c>
      <c r="F36" s="124">
        <f>F35*1.1-F35</f>
        <v>294000.00000000047</v>
      </c>
      <c r="G36" s="125"/>
      <c r="H36" s="10"/>
      <c r="I36" s="2"/>
    </row>
    <row r="37" spans="1:9" ht="17.25" customHeight="1">
      <c r="A37" s="91" t="s">
        <v>24</v>
      </c>
      <c r="B37" s="92"/>
      <c r="C37" s="104"/>
      <c r="D37" s="105"/>
      <c r="E37" s="8" t="s">
        <v>23</v>
      </c>
      <c r="F37" s="79" t="s">
        <v>60</v>
      </c>
      <c r="G37" s="80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9" t="s">
        <v>25</v>
      </c>
      <c r="B38" s="100"/>
      <c r="C38" s="106">
        <f>SUM(C35:C36)-C37</f>
        <v>0</v>
      </c>
      <c r="D38" s="107"/>
      <c r="E38" s="21" t="s">
        <v>24</v>
      </c>
      <c r="F38" s="128"/>
      <c r="G38" s="129"/>
      <c r="H38" s="130"/>
      <c r="I38" s="2"/>
    </row>
    <row r="39" spans="1:9" ht="20.25" customHeight="1">
      <c r="A39" s="101"/>
      <c r="B39" s="102"/>
      <c r="C39" s="108"/>
      <c r="D39" s="109"/>
      <c r="E39" s="25" t="s">
        <v>17</v>
      </c>
      <c r="F39" s="127">
        <f>IF(F37="현금(이체X)",F35,IF(F37="웹결제",ROUND(Sheet2!B6,-4),IF(F37="이체 및 현금영수증",F35+F35*10%,IF(F37="이체 및 세금계산서",F35+F35*10%,IF(F37="이체 및 세금계산서",F35+F35*10%,)))))-F38</f>
        <v>3234000</v>
      </c>
      <c r="G39" s="127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57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103" t="s">
        <v>53</v>
      </c>
      <c r="F41" s="103"/>
      <c r="G41" s="103"/>
      <c r="H41" s="103"/>
      <c r="I41" s="2"/>
    </row>
    <row r="42" spans="1:9"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32:D32"/>
    <mergeCell ref="C31:D31"/>
    <mergeCell ref="E21:G22"/>
    <mergeCell ref="E33:G34"/>
    <mergeCell ref="A6:B19"/>
    <mergeCell ref="A20:B24"/>
    <mergeCell ref="C25:D30"/>
    <mergeCell ref="E25:E30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19</v>
      </c>
      <c r="C1" t="s">
        <v>30</v>
      </c>
      <c r="D1" s="12" t="s">
        <v>32</v>
      </c>
      <c r="E1" s="12" t="s">
        <v>32</v>
      </c>
    </row>
    <row r="2" spans="1:5">
      <c r="A2" t="s">
        <v>54</v>
      </c>
      <c r="B2" t="s">
        <v>15</v>
      </c>
      <c r="C2" t="s">
        <v>34</v>
      </c>
      <c r="D2" t="s">
        <v>31</v>
      </c>
    </row>
    <row r="3" spans="1:5">
      <c r="A3" t="s">
        <v>21</v>
      </c>
      <c r="B3" t="s">
        <v>27</v>
      </c>
      <c r="D3" s="13" t="s">
        <v>33</v>
      </c>
    </row>
    <row r="4" spans="1:5">
      <c r="A4" t="s">
        <v>22</v>
      </c>
      <c r="B4" s="11">
        <f>Sheet1!F35-(Sheet1!C35)</f>
        <v>2940000</v>
      </c>
    </row>
    <row r="5" spans="1:5">
      <c r="A5" t="s">
        <v>35</v>
      </c>
      <c r="B5">
        <f>B4*1.12</f>
        <v>3292800.0000000005</v>
      </c>
    </row>
    <row r="6" spans="1:5">
      <c r="A6" t="s">
        <v>55</v>
      </c>
      <c r="B6">
        <f>B4*1.13</f>
        <v>3322199.9999999995</v>
      </c>
    </row>
    <row r="7" spans="1:5">
      <c r="A7" t="s">
        <v>14</v>
      </c>
      <c r="B7" s="11">
        <v>60000</v>
      </c>
    </row>
    <row r="8" spans="1:5">
      <c r="A8" t="s">
        <v>42</v>
      </c>
      <c r="B8" s="11">
        <v>70000</v>
      </c>
    </row>
    <row r="9" spans="1:5">
      <c r="A9" t="s">
        <v>40</v>
      </c>
      <c r="B9" s="11">
        <v>80000</v>
      </c>
    </row>
    <row r="10" spans="1:5">
      <c r="A10" t="s">
        <v>41</v>
      </c>
      <c r="B10" s="11">
        <v>100000</v>
      </c>
    </row>
    <row r="11" spans="1:5">
      <c r="A11" t="s">
        <v>44</v>
      </c>
      <c r="B11" s="11">
        <v>151200</v>
      </c>
    </row>
    <row r="12" spans="1:5">
      <c r="A12" t="s">
        <v>43</v>
      </c>
      <c r="B12" s="11">
        <v>188000</v>
      </c>
    </row>
    <row r="13" spans="1:5">
      <c r="A13" t="s">
        <v>45</v>
      </c>
      <c r="B13" s="11">
        <v>194290</v>
      </c>
    </row>
    <row r="14" spans="1:5">
      <c r="A14" t="s">
        <v>46</v>
      </c>
      <c r="B14" s="11">
        <v>359000</v>
      </c>
    </row>
    <row r="15" spans="1:5">
      <c r="A15" t="s">
        <v>47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2023-07-09T01:46:33Z</cp:lastPrinted>
  <dcterms:created xsi:type="dcterms:W3CDTF">2019-03-28T03:58:09Z</dcterms:created>
  <dcterms:modified xsi:type="dcterms:W3CDTF">2023-07-16T06:23:32Z</dcterms:modified>
</cp:coreProperties>
</file>