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4" documentId="8_{34451115-F540-4F93-B1C6-A7926B0808D8}" xr6:coauthVersionLast="47" xr6:coauthVersionMax="47" xr10:uidLastSave="{3259FB88-7E89-4F08-AB35-A651445C3761}"/>
  <bookViews>
    <workbookView xWindow="-289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<sst xmlns="http://schemas.openxmlformats.org/spreadsheetml/2006/main" count="107" uniqueCount="94">
  <si>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</si>
  <si>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</si>
  <si>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</si>
  <si>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</si>
  <si>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</si>
  <si>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</si>
  <si>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</si>
  <si>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</si>
  <si>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</si>
  <si>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</si>
  <si>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</si>
  <si>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</si>
  <si>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</si>
  <si>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</si>
  <si>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</si>
  <si>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</si>
  <si>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</si>
  <si>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</si>
  <si>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</si>
  <si>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</si>
  <si>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</si>
  <si>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</si>
  <si>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</si>
  <si>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</si>
  <si>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</si>
  <si>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</si>
  <si>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</si>
  <si>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</si>
  <si>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</si>
  <si>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</si>
  <si>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</si>
  <si>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</si>
  <si>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</si>
  <si>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</si>
  <si>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</si>
  <si>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</si>
  <si>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</si>
  <si>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</si>
  <si>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</si>
  <si>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</si>
  <si>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</si>
  <si>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</si>
  <si>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</si>
  <si>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</si>
  <si>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</si>
  <si>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</si>
  <si>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</si>
  <si>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</si>
  <si>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</si>
  <si>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</si>
  <si>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</si>
  <si>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</si>
  <si>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</si>
  <si>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</si>
  <si>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</si>
  <si>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</si>
  <si>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</si>
  <si>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</si>
  <si>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</si>
  <si>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</si>
  <si>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</si>
  <si>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</si>
  <si>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</si>
  <si>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</si>
  <si>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</si>
  <si>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</si>
  <si>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</si>
  <si>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</si>
  <si>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</si>
  <si>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</si>
  <si>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</si>
  <si>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</si>
  <si>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</si>
  <si>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</si>
  <si>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</si>
  <si>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</si>
  <si>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MSI PRO H610M-B DDR4</t>
    <phoneticPr fontId="1" type="noConversion"/>
  </si>
  <si>
    <t>삼성전자 DDR4-3200 (16GB)</t>
    <phoneticPr fontId="1" type="noConversion"/>
  </si>
  <si>
    <t>삼성전자 PM9A1 M.2 NVMe 병행수입 (512GB)</t>
    <phoneticPr fontId="1" type="noConversion"/>
  </si>
  <si>
    <t>기존 1TB 추가</t>
    <phoneticPr fontId="1" type="noConversion"/>
  </si>
  <si>
    <t>마이크로닉스 Master M60 메쉬 (블랙)</t>
    <phoneticPr fontId="1" type="noConversion"/>
  </si>
  <si>
    <t xml:space="preserve">마이크로닉스 Classic II 풀체인지 700W 80PLUS BRONZE 230V </t>
    <phoneticPr fontId="1" type="noConversion"/>
  </si>
  <si>
    <t>마우스 장패드 서비스</t>
    <phoneticPr fontId="1" type="noConversion"/>
  </si>
  <si>
    <t>장패드</t>
    <phoneticPr fontId="1" type="noConversion"/>
  </si>
  <si>
    <t>김기태 고객님 (푸른텔레콤사장님소개)</t>
    <phoneticPr fontId="1" type="noConversion"/>
  </si>
  <si>
    <t>인텔 코어i5-12세대 12400F (엘더레이크) (정품)</t>
    <phoneticPr fontId="1" type="noConversion"/>
  </si>
  <si>
    <t>JIUSHARK JF100 ARGB (BLACK)</t>
    <phoneticPr fontId="1" type="noConversion"/>
  </si>
  <si>
    <t>MSI 지포스 GTX 1660 SUPER 벤투스 S OC D6 6GB</t>
    <phoneticPr fontId="1" type="noConversion"/>
  </si>
  <si>
    <t>C TO HDMI 미러링 케이블 2M</t>
    <phoneticPr fontId="1" type="noConversion"/>
  </si>
  <si>
    <t>케이블</t>
    <phoneticPr fontId="1" type="noConversion"/>
  </si>
  <si>
    <t>강원전자 게임 마우스 서비스</t>
    <phoneticPr fontId="1" type="noConversion"/>
  </si>
  <si>
    <t>마우스</t>
    <phoneticPr fontId="1" type="noConversion"/>
  </si>
  <si>
    <t>WD 외장하드 1TB (파우치 서비스)</t>
    <phoneticPr fontId="1" type="noConversion"/>
  </si>
  <si>
    <t>외장하드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</si>
</sst>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7" fillId="2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4" zoomScaleNormal="100" zoomScaleSheetLayoutView="100" workbookViewId="0">
      <selection activeCell="F40" sqref="F40:G4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2" t="s">
        <v>44</v>
      </c>
      <c r="B1" s="35" t="s">
        <v>84</v>
      </c>
      <c r="C1" s="116" t="s">
        <v>69</v>
      </c>
      <c r="D1" s="117"/>
      <c r="E1" s="47"/>
      <c r="F1" s="48"/>
      <c r="G1" s="48"/>
      <c r="H1" s="49"/>
    </row>
    <row r="2" spans="1:9" ht="22.5" customHeight="1">
      <c r="A2" s="15" t="s">
        <v>38</v>
      </c>
      <c r="B2" s="28">
        <v>1040030070</v>
      </c>
      <c r="C2" s="118"/>
      <c r="D2" s="119"/>
      <c r="E2" s="50"/>
      <c r="F2" s="51"/>
      <c r="G2" s="51"/>
      <c r="H2" s="52"/>
    </row>
    <row r="3" spans="1:9" ht="22.5" customHeight="1">
      <c r="A3" s="15" t="s">
        <v>39</v>
      </c>
      <c r="B3" s="16">
        <f ca="1">TODAY()</f>
        <v>45187</v>
      </c>
      <c r="C3" s="15" t="s">
        <v>40</v>
      </c>
      <c r="D3" s="18">
        <v>45186</v>
      </c>
      <c r="E3" s="50"/>
      <c r="F3" s="51"/>
      <c r="G3" s="51"/>
      <c r="H3" s="52"/>
    </row>
    <row r="4" spans="1:9" ht="22.5" customHeight="1">
      <c r="A4" s="14" t="s">
        <v>37</v>
      </c>
      <c r="B4" s="120"/>
      <c r="C4" s="120"/>
      <c r="D4" s="121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68</v>
      </c>
      <c r="B6" s="103"/>
      <c r="C6" s="61" t="s">
        <v>85</v>
      </c>
      <c r="D6" s="62"/>
      <c r="E6" s="3" t="s">
        <v>6</v>
      </c>
      <c r="F6" s="6">
        <v>199000</v>
      </c>
      <c r="G6" s="3">
        <v>1</v>
      </c>
      <c r="H6" s="6">
        <f>F6*G6</f>
        <v>199000</v>
      </c>
      <c r="I6" s="2"/>
    </row>
    <row r="7" spans="1:9" ht="24" customHeight="1">
      <c r="A7" s="104"/>
      <c r="B7" s="105"/>
      <c r="C7" s="61" t="s">
        <v>86</v>
      </c>
      <c r="D7" s="62"/>
      <c r="E7" s="21" t="s">
        <v>13</v>
      </c>
      <c r="F7" s="6">
        <v>35000</v>
      </c>
      <c r="G7" s="3">
        <v>1</v>
      </c>
      <c r="H7" s="6">
        <f t="shared" ref="H7:H20" si="0">F7*G7</f>
        <v>35000</v>
      </c>
      <c r="I7" s="2"/>
    </row>
    <row r="8" spans="1:9" ht="25.5" customHeight="1">
      <c r="A8" s="104"/>
      <c r="B8" s="105"/>
      <c r="C8" s="63" t="s">
        <v>76</v>
      </c>
      <c r="D8" s="6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4"/>
      <c r="B9" s="105"/>
      <c r="C9" s="61" t="s">
        <v>77</v>
      </c>
      <c r="D9" s="62"/>
      <c r="E9" s="3" t="s">
        <v>8</v>
      </c>
      <c r="F9" s="6">
        <v>49000</v>
      </c>
      <c r="G9" s="3">
        <v>2</v>
      </c>
      <c r="H9" s="6">
        <f t="shared" si="0"/>
        <v>98000</v>
      </c>
      <c r="I9" s="2"/>
    </row>
    <row r="10" spans="1:9" ht="24" customHeight="1">
      <c r="A10" s="104"/>
      <c r="B10" s="105"/>
      <c r="C10" s="61" t="s">
        <v>87</v>
      </c>
      <c r="D10" s="62"/>
      <c r="E10" s="3" t="s">
        <v>9</v>
      </c>
      <c r="F10" s="6">
        <v>299000</v>
      </c>
      <c r="G10" s="3">
        <v>1</v>
      </c>
      <c r="H10" s="6">
        <f t="shared" si="0"/>
        <v>299000</v>
      </c>
      <c r="I10" s="2"/>
    </row>
    <row r="11" spans="1:9" ht="24" customHeight="1">
      <c r="A11" s="104"/>
      <c r="B11" s="105"/>
      <c r="C11" s="129"/>
      <c r="D11" s="130"/>
      <c r="E11" s="3" t="s">
        <v>49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31" t="s">
        <v>78</v>
      </c>
      <c r="D12" s="62"/>
      <c r="E12" s="3" t="s">
        <v>10</v>
      </c>
      <c r="F12" s="6">
        <v>58000</v>
      </c>
      <c r="G12" s="3">
        <v>1</v>
      </c>
      <c r="H12" s="6">
        <f t="shared" si="0"/>
        <v>58000</v>
      </c>
      <c r="I12" s="2"/>
    </row>
    <row r="13" spans="1:9">
      <c r="A13" s="104"/>
      <c r="B13" s="105"/>
      <c r="C13" s="92" t="s">
        <v>79</v>
      </c>
      <c r="D13" s="93"/>
      <c r="E13" s="3" t="s">
        <v>10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80</v>
      </c>
      <c r="D14" s="93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4"/>
      <c r="B15" s="105"/>
      <c r="C15" s="92" t="s">
        <v>81</v>
      </c>
      <c r="D15" s="93"/>
      <c r="E15" s="3" t="s">
        <v>12</v>
      </c>
      <c r="F15" s="6">
        <v>79000</v>
      </c>
      <c r="G15" s="3">
        <v>1</v>
      </c>
      <c r="H15" s="6">
        <f t="shared" si="0"/>
        <v>79000</v>
      </c>
      <c r="I15" s="2"/>
    </row>
    <row r="16" spans="1:9" ht="24" customHeight="1">
      <c r="A16" s="104"/>
      <c r="B16" s="105"/>
      <c r="C16" s="125"/>
      <c r="D16" s="126"/>
      <c r="E16" s="3" t="s">
        <v>72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132" t="s">
        <v>67</v>
      </c>
      <c r="D17" s="114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4"/>
      <c r="B18" s="105"/>
      <c r="C18" s="113" t="s">
        <v>66</v>
      </c>
      <c r="D18" s="114"/>
      <c r="E18" s="4" t="s">
        <v>22</v>
      </c>
      <c r="F18" s="7">
        <v>0</v>
      </c>
      <c r="G18" s="4">
        <v>1</v>
      </c>
      <c r="H18" s="6"/>
      <c r="I18" s="2"/>
    </row>
    <row r="19" spans="1:9">
      <c r="A19" s="104"/>
      <c r="B19" s="105"/>
      <c r="C19" s="127" t="s">
        <v>70</v>
      </c>
      <c r="D19" s="128"/>
      <c r="E19" s="3" t="s">
        <v>71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104"/>
      <c r="B20" s="105"/>
      <c r="C20" s="123"/>
      <c r="D20" s="124"/>
      <c r="E20" s="4" t="s">
        <v>73</v>
      </c>
      <c r="F20" s="7"/>
      <c r="G20" s="4"/>
      <c r="H20" s="6">
        <f t="shared" si="0"/>
        <v>0</v>
      </c>
      <c r="I20" s="2"/>
    </row>
    <row r="21" spans="1:9" ht="12.75" customHeight="1">
      <c r="A21" s="106" t="s">
        <v>75</v>
      </c>
      <c r="B21" s="107"/>
      <c r="C21" s="122" t="s">
        <v>15</v>
      </c>
      <c r="D21" s="122"/>
      <c r="E21" s="97">
        <f>SUM(H6:H20)</f>
        <v>991000</v>
      </c>
      <c r="F21" s="97"/>
      <c r="G21" s="23">
        <v>1</v>
      </c>
      <c r="H21" s="58" t="s">
        <v>17</v>
      </c>
      <c r="I21" s="2"/>
    </row>
    <row r="22" spans="1:9" ht="12.75" customHeight="1">
      <c r="A22" s="108"/>
      <c r="B22" s="109"/>
      <c r="C22" s="122"/>
      <c r="D22" s="122"/>
      <c r="E22" s="97">
        <f>E21*G21</f>
        <v>991000</v>
      </c>
      <c r="F22" s="97"/>
      <c r="G22" s="97"/>
      <c r="H22" s="58"/>
      <c r="I22" s="2"/>
    </row>
    <row r="23" spans="1:9" ht="12.75" customHeight="1">
      <c r="A23" s="108"/>
      <c r="B23" s="109"/>
      <c r="C23" s="122"/>
      <c r="D23" s="122"/>
      <c r="E23" s="97"/>
      <c r="F23" s="97"/>
      <c r="G23" s="97"/>
      <c r="H23" s="58"/>
      <c r="I23" s="2"/>
    </row>
    <row r="24" spans="1:9" ht="17.25" customHeight="1">
      <c r="A24" s="108"/>
      <c r="B24" s="109"/>
      <c r="C24" s="90" t="s">
        <v>20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0"/>
      <c r="B25" s="111"/>
      <c r="C25" s="92"/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64</v>
      </c>
      <c r="B26" s="75"/>
      <c r="C26" s="94" t="s">
        <v>90</v>
      </c>
      <c r="D26" s="93"/>
      <c r="E26" s="5" t="s">
        <v>91</v>
      </c>
      <c r="F26" s="6">
        <v>0</v>
      </c>
      <c r="G26" s="3"/>
      <c r="H26" s="6">
        <f>F26*G26</f>
        <v>0</v>
      </c>
      <c r="I26" s="2"/>
    </row>
    <row r="27" spans="1:9">
      <c r="A27" s="76"/>
      <c r="B27" s="77"/>
      <c r="C27" s="94" t="s">
        <v>92</v>
      </c>
      <c r="D27" s="93"/>
      <c r="E27" s="5" t="s">
        <v>93</v>
      </c>
      <c r="F27" s="6">
        <v>75000</v>
      </c>
      <c r="G27" s="3">
        <v>1</v>
      </c>
      <c r="H27" s="6">
        <f t="shared" ref="H27:H33" si="1">F27*G27</f>
        <v>75000</v>
      </c>
      <c r="I27" s="2"/>
    </row>
    <row r="28" spans="1:9">
      <c r="A28" s="76"/>
      <c r="B28" s="77"/>
      <c r="C28" s="95" t="s">
        <v>82</v>
      </c>
      <c r="D28" s="96"/>
      <c r="E28" s="5" t="s">
        <v>83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6"/>
      <c r="B29" s="77"/>
      <c r="C29" s="112" t="s">
        <v>88</v>
      </c>
      <c r="D29" s="96"/>
      <c r="E29" s="5" t="s">
        <v>89</v>
      </c>
      <c r="F29" s="6">
        <v>22000</v>
      </c>
      <c r="G29" s="3">
        <v>1</v>
      </c>
      <c r="H29" s="6">
        <f t="shared" si="1"/>
        <v>22000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5"/>
      <c r="D33" s="96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28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8">
        <f>SUM(H25:H33)</f>
        <v>97000</v>
      </c>
      <c r="F34" s="99"/>
      <c r="G34" s="99"/>
      <c r="H34" s="56" t="s">
        <v>17</v>
      </c>
      <c r="I34" s="2"/>
    </row>
    <row r="35" spans="1:9" ht="14.25" customHeight="1">
      <c r="A35" s="39"/>
      <c r="B35" s="40"/>
      <c r="C35" s="88"/>
      <c r="D35" s="89"/>
      <c r="E35" s="100"/>
      <c r="F35" s="101"/>
      <c r="G35" s="101"/>
      <c r="H35" s="57"/>
      <c r="I35" s="2"/>
    </row>
    <row r="36" spans="1:9" ht="16.5" customHeight="1">
      <c r="A36" s="72" t="s">
        <v>31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1088000</v>
      </c>
      <c r="G36" s="67"/>
      <c r="H36" s="9" t="s">
        <v>17</v>
      </c>
      <c r="I36" s="2"/>
    </row>
    <row r="37" spans="1:9" ht="16.5" customHeight="1">
      <c r="A37" s="72" t="s">
        <v>30</v>
      </c>
      <c r="B37" s="73"/>
      <c r="C37" s="82" t="b">
        <f>IF(F38="카드+현금",Sheet3!C9,IF(F38="현금+카드",Sheet3!C6))</f>
        <v>0</v>
      </c>
      <c r="D37" s="83"/>
      <c r="E37" s="8" t="s">
        <v>18</v>
      </c>
      <c r="F37" s="65">
        <f>F36*1.1-F36</f>
        <v>108800</v>
      </c>
      <c r="G37" s="66"/>
      <c r="H37" s="10"/>
      <c r="I37" s="2"/>
    </row>
    <row r="38" spans="1:9" ht="17.25" customHeight="1">
      <c r="A38" s="72" t="s">
        <v>26</v>
      </c>
      <c r="B38" s="73"/>
      <c r="C38" s="41"/>
      <c r="D38" s="42"/>
      <c r="E38" s="8" t="s">
        <v>25</v>
      </c>
      <c r="F38" s="80" t="s">
        <v>65</v>
      </c>
      <c r="G38" s="81"/>
      <c r="H38" s="27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27</v>
      </c>
      <c r="B39" s="38"/>
      <c r="C39" s="43">
        <f>SUM(C36:C37)-C38</f>
        <v>0</v>
      </c>
      <c r="D39" s="44"/>
      <c r="E39" s="20" t="s">
        <v>74</v>
      </c>
      <c r="F39" s="69">
        <v>46800</v>
      </c>
      <c r="G39" s="70"/>
      <c r="H39" s="71"/>
      <c r="I39" s="2"/>
    </row>
    <row r="40" spans="1:9" ht="20.25" customHeight="1">
      <c r="A40" s="39"/>
      <c r="B40" s="40"/>
      <c r="C40" s="45"/>
      <c r="D40" s="46"/>
      <c r="E40" s="24" t="s">
        <v>19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1150000</v>
      </c>
      <c r="G40" s="68"/>
      <c r="H40" s="2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5" t="s">
        <v>48</v>
      </c>
      <c r="G41" s="115"/>
      <c r="H41" s="26">
        <f>F40-(F37+F36)</f>
        <v>-46800</v>
      </c>
      <c r="I41" s="2"/>
    </row>
    <row r="42" spans="1:9" ht="16.5" customHeight="1">
      <c r="B42" s="34"/>
      <c r="C42" s="2"/>
      <c r="D42" s="2"/>
      <c r="E42" s="36" t="s">
        <v>45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C31:D31"/>
    <mergeCell ref="A6:B20"/>
    <mergeCell ref="A21:B25"/>
    <mergeCell ref="C29:D29"/>
    <mergeCell ref="C18:D18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59</v>
      </c>
      <c r="B3" s="51"/>
      <c r="C3" s="51"/>
      <c r="E3" t="s">
        <v>52</v>
      </c>
      <c r="F3">
        <f>Sheet1!F36</f>
        <v>1088000</v>
      </c>
    </row>
    <row r="4" spans="1:7">
      <c r="A4" t="s">
        <v>58</v>
      </c>
      <c r="B4" s="29" t="s">
        <v>56</v>
      </c>
      <c r="C4" s="31">
        <v>500000</v>
      </c>
      <c r="D4" t="s">
        <v>53</v>
      </c>
    </row>
    <row r="5" spans="1:7">
      <c r="B5" t="s">
        <v>18</v>
      </c>
      <c r="C5">
        <v>1.1000000000000001</v>
      </c>
      <c r="D5" t="s">
        <v>54</v>
      </c>
    </row>
    <row r="6" spans="1:7">
      <c r="B6" t="s">
        <v>51</v>
      </c>
      <c r="C6" s="32">
        <f>(F3-C4)*C5</f>
        <v>646800</v>
      </c>
      <c r="D6" t="s">
        <v>55</v>
      </c>
    </row>
    <row r="8" spans="1:7">
      <c r="A8" s="51" t="s">
        <v>60</v>
      </c>
      <c r="B8" s="51"/>
      <c r="C8" s="51"/>
    </row>
    <row r="9" spans="1:7">
      <c r="A9" t="s">
        <v>58</v>
      </c>
      <c r="B9" s="30" t="s">
        <v>57</v>
      </c>
      <c r="C9" s="33"/>
      <c r="D9" t="s">
        <v>53</v>
      </c>
      <c r="G9" s="32">
        <f>((F3*C10)-C9)/C10</f>
        <v>1088000</v>
      </c>
    </row>
    <row r="10" spans="1:7">
      <c r="B10" t="s">
        <v>18</v>
      </c>
      <c r="C10">
        <v>1.1000000000000001</v>
      </c>
      <c r="D10" t="s">
        <v>54</v>
      </c>
    </row>
    <row r="11" spans="1:7">
      <c r="B11" t="s">
        <v>50</v>
      </c>
      <c r="C11" s="32">
        <f>ROUND(G9,-3)</f>
        <v>1088000</v>
      </c>
      <c r="D11" t="s">
        <v>55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46</v>
      </c>
      <c r="B2" t="s">
        <v>17</v>
      </c>
      <c r="C2" s="19" t="s">
        <v>63</v>
      </c>
      <c r="D2" t="s">
        <v>33</v>
      </c>
    </row>
    <row r="3" spans="1:5">
      <c r="A3" t="s">
        <v>23</v>
      </c>
      <c r="B3" t="s">
        <v>29</v>
      </c>
      <c r="C3" s="19" t="s">
        <v>62</v>
      </c>
      <c r="D3" s="13" t="s">
        <v>35</v>
      </c>
    </row>
    <row r="4" spans="1:5">
      <c r="A4" t="s">
        <v>24</v>
      </c>
      <c r="B4" s="11">
        <f>Sheet1!F36-(Sheet1!C36)</f>
        <v>1088000</v>
      </c>
    </row>
    <row r="5" spans="1:5">
      <c r="A5" t="s">
        <v>61</v>
      </c>
      <c r="B5" s="11"/>
    </row>
    <row r="6" spans="1:5">
      <c r="A6" t="s">
        <v>36</v>
      </c>
    </row>
    <row r="7" spans="1:5">
      <c r="A7" t="s">
        <v>47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19"/>
    </row>
    <row r="18" spans="1:1">
      <c r="A18" s="19"/>
    </row>
    <row r="19" spans="1:1">
      <c r="A19" s="19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2023-09-17T09:53:07Z</cp:lastPrinted>
  <dcterms:created xsi:type="dcterms:W3CDTF">2019-03-28T03:58:09Z</dcterms:created>
  <dcterms:modified xsi:type="dcterms:W3CDTF">2023-09-18T02:20:04Z</dcterms:modified>
</cp:coreProperties>
</file>