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F8CB20-5330-4F83-B985-7A40A5CD16AC}" xr6:coauthVersionLast="45" xr6:coauthVersionMax="45" xr10:uidLastSave="{00000000-0000-0000-0000-000000000000}"/>
  <bookViews>
    <workbookView xWindow="2130" yWindow="100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<sst xmlns="http://schemas.openxmlformats.org/spreadsheetml/2006/main" count="89" uniqueCount="80">
  <si>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</si>
  <si>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</si>
  <si>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</si>
  <si>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</si>
  <si>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</si>
  <si>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</si>
  <si>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</si>
  <si>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</si>
  <si>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</si>
  <si>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</si>
  <si>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</si>
  <si>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</si>
  <si>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</si>
  <si>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</si>
  <si>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</si>
  <si>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</si>
  <si>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</si>
  <si>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</si>
  <si>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</si>
  <si>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</si>
  <si>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</si>
  <si>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</si>
  <si>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</si>
  <si>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</si>
  <si>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</si>
  <si>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</si>
  <si>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</si>
  <si>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</si>
  <si>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</si>
  <si>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</si>
  <si>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</si>
  <si>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</si>
  <si>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</si>
  <si>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</si>
  <si>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</si>
  <si>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</si>
  <si>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</si>
  <si>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</si>
  <si>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</si>
  <si>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</si>
  <si>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</si>
  <si>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</si>
  <si>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</si>
  <si>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</si>
  <si>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</si>
  <si>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</si>
  <si>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</si>
  <si>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</si>
  <si>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</si>
  <si>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</si>
  <si>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</si>
  <si>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</si>
  <si>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</si>
  <si>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</si>
  <si>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</si>
  <si>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</si>
  <si>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</si>
  <si>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XFX 라데온 RX 570 RS OC D5 4GB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</si>
  <si>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</si>
  <si>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</si>
  <si>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</si>
  <si>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</si>
  <si>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</si>
  <si>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</si>
  <si>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AMD 라이젠 7 3700X (마티스)(정품)</t>
    <phoneticPr fontId="1" type="noConversion"/>
  </si>
  <si>
    <t>엣지아트 래안텍정품 Q2775P HDR</t>
    <phoneticPr fontId="1" type="noConversion"/>
  </si>
  <si>
    <t>로지텍 MK270r (정품)(키스킨 포함)</t>
    <phoneticPr fontId="1" type="noConversion"/>
  </si>
  <si>
    <t>//</t>
    <phoneticPr fontId="1" type="noConversion"/>
  </si>
  <si>
    <t>마이크로닉스 장패드</t>
    <phoneticPr fontId="1" type="noConversion"/>
  </si>
  <si>
    <t>랜선 CAT6 10M</t>
    <phoneticPr fontId="1" type="noConversion"/>
  </si>
  <si>
    <t>랜선</t>
    <phoneticPr fontId="1" type="noConversion"/>
  </si>
  <si>
    <t>DVI TO HDMI 케이블</t>
    <phoneticPr fontId="1" type="noConversion"/>
  </si>
  <si>
    <t>케이블</t>
    <phoneticPr fontId="1" type="noConversion"/>
  </si>
  <si>
    <t>전화번호:010-8958-9004</t>
    <phoneticPr fontId="1" type="noConversion"/>
  </si>
  <si>
    <t>고객성명(회사명): (동의한재)</t>
    <phoneticPr fontId="1" type="noConversion"/>
  </si>
  <si>
    <t>견적일자: 2020년  02월    12일</t>
    <phoneticPr fontId="1" type="noConversion"/>
  </si>
  <si>
    <t>납품일자: 2020년  02월    13일 오전10시</t>
    <phoneticPr fontId="1" type="noConversion"/>
  </si>
  <si>
    <t>이체 및 세금계산서</t>
  </si>
  <si>
    <t>외장하드</t>
    <phoneticPr fontId="1" type="noConversion"/>
  </si>
  <si>
    <t>씨게이트 4tb 백업플러스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</si>
</sst>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504271</xdr:colOff>
      <xdr:row>0</xdr:row>
      <xdr:rowOff>10510</xdr:rowOff>
    </xdr:from>
    <xdr:to>
      <xdr:col>5</xdr:col>
      <xdr:colOff>587403</xdr:colOff>
      <xdr:row>3</xdr:row>
      <xdr:rowOff>172434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840" y="10510"/>
          <a:ext cx="1889597" cy="102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15" workbookViewId="0">
      <selection activeCell="D9" sqref="D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74</v>
      </c>
      <c r="B1" s="42" t="s">
        <v>27</v>
      </c>
      <c r="C1" s="49"/>
      <c r="D1" s="50"/>
      <c r="E1" s="50"/>
      <c r="F1" s="51"/>
    </row>
    <row r="2" spans="1:7" ht="22.5" customHeight="1">
      <c r="A2" s="12" t="s">
        <v>73</v>
      </c>
      <c r="B2" s="43"/>
      <c r="C2" s="52"/>
      <c r="D2" s="53"/>
      <c r="E2" s="53"/>
      <c r="F2" s="54"/>
    </row>
    <row r="3" spans="1:7" ht="22.5" customHeight="1">
      <c r="A3" s="12" t="s">
        <v>75</v>
      </c>
      <c r="B3" s="12" t="s">
        <v>76</v>
      </c>
      <c r="C3" s="52"/>
      <c r="D3" s="53"/>
      <c r="E3" s="53"/>
      <c r="F3" s="54"/>
    </row>
    <row r="4" spans="1:7" ht="22.5" customHeight="1">
      <c r="A4" s="71" t="s">
        <v>25</v>
      </c>
      <c r="B4" s="72"/>
      <c r="C4" s="55"/>
      <c r="D4" s="56"/>
      <c r="E4" s="56"/>
      <c r="F4" s="57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6" t="s">
        <v>34</v>
      </c>
      <c r="B6" s="13" t="s">
        <v>64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7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7"/>
      <c r="B8" s="13" t="s">
        <v>56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7"/>
      <c r="B9" s="13" t="s">
        <v>57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7"/>
      <c r="B10" s="13" t="s">
        <v>58</v>
      </c>
      <c r="C10" s="3" t="s">
        <v>10</v>
      </c>
      <c r="D10" s="8">
        <v>101000</v>
      </c>
      <c r="E10" s="3">
        <v>1</v>
      </c>
      <c r="F10" s="8">
        <f t="shared" si="0"/>
        <v>101000</v>
      </c>
      <c r="G10" s="2"/>
    </row>
    <row r="11" spans="1:7" ht="24">
      <c r="A11" s="47"/>
      <c r="B11" s="13" t="s">
        <v>59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7"/>
      <c r="B12" s="31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7"/>
      <c r="B13" s="13" t="s">
        <v>61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7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7"/>
      <c r="B15" s="11" t="s">
        <v>63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7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7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7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7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7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7"/>
      <c r="B21" s="73" t="s">
        <v>18</v>
      </c>
      <c r="C21" s="36">
        <f>SUM(F6:F20)</f>
        <v>1151000</v>
      </c>
      <c r="D21" s="36"/>
      <c r="E21" s="27">
        <v>1</v>
      </c>
      <c r="F21" s="60" t="s">
        <v>20</v>
      </c>
      <c r="G21" s="2"/>
    </row>
    <row r="22" spans="1:7" ht="12.75" customHeight="1" thickBot="1">
      <c r="A22" s="47"/>
      <c r="B22" s="74"/>
      <c r="C22" s="36">
        <f>C21*E21</f>
        <v>1151000</v>
      </c>
      <c r="D22" s="36"/>
      <c r="E22" s="36"/>
      <c r="F22" s="61"/>
      <c r="G22" s="2"/>
    </row>
    <row r="23" spans="1:7" ht="12.75" customHeight="1" thickBot="1">
      <c r="A23" s="47"/>
      <c r="B23" s="75"/>
      <c r="C23" s="36"/>
      <c r="D23" s="36"/>
      <c r="E23" s="36"/>
      <c r="F23" s="62"/>
      <c r="G23" s="2"/>
    </row>
    <row r="24" spans="1:7" ht="17.25" customHeight="1">
      <c r="A24" s="47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8"/>
      <c r="B25" s="11" t="s">
        <v>65</v>
      </c>
      <c r="C25" s="7" t="s">
        <v>21</v>
      </c>
      <c r="D25" s="8">
        <v>220000</v>
      </c>
      <c r="E25" s="3">
        <v>2</v>
      </c>
      <c r="F25" s="8">
        <f>D25*E25</f>
        <v>440000</v>
      </c>
      <c r="G25" s="2"/>
    </row>
    <row r="26" spans="1:7">
      <c r="A26" s="63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66</v>
      </c>
      <c r="C26" s="3" t="s">
        <v>28</v>
      </c>
      <c r="D26" s="8">
        <v>31500</v>
      </c>
      <c r="E26" s="3">
        <v>1</v>
      </c>
      <c r="F26" s="8">
        <f t="shared" ref="F26:F33" si="1">D26*E26</f>
        <v>31500</v>
      </c>
      <c r="G26" s="2"/>
    </row>
    <row r="27" spans="1:7">
      <c r="A27" s="64"/>
      <c r="B27" s="11" t="s">
        <v>67</v>
      </c>
      <c r="C27" s="7" t="s">
        <v>33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4"/>
      <c r="B28" s="10" t="s">
        <v>68</v>
      </c>
      <c r="C28" s="7" t="s">
        <v>29</v>
      </c>
      <c r="D28" s="8">
        <v>10000</v>
      </c>
      <c r="E28" s="3">
        <v>1</v>
      </c>
      <c r="F28" s="8">
        <f t="shared" si="1"/>
        <v>10000</v>
      </c>
      <c r="G28" s="2"/>
    </row>
    <row r="29" spans="1:7">
      <c r="A29" s="64"/>
      <c r="B29" s="10" t="s">
        <v>79</v>
      </c>
      <c r="C29" s="7" t="s">
        <v>78</v>
      </c>
      <c r="D29" s="8">
        <v>140000</v>
      </c>
      <c r="E29" s="3">
        <v>1</v>
      </c>
      <c r="F29" s="8">
        <f t="shared" si="1"/>
        <v>140000</v>
      </c>
      <c r="G29" s="2"/>
    </row>
    <row r="30" spans="1:7">
      <c r="A30" s="64"/>
      <c r="B30" s="10" t="s">
        <v>69</v>
      </c>
      <c r="C30" s="7" t="s">
        <v>70</v>
      </c>
      <c r="D30" s="8">
        <v>3000</v>
      </c>
      <c r="E30" s="3">
        <v>1</v>
      </c>
      <c r="F30" s="8">
        <f t="shared" si="1"/>
        <v>3000</v>
      </c>
      <c r="G30" s="2"/>
    </row>
    <row r="31" spans="1:7">
      <c r="A31" s="64"/>
      <c r="B31" s="10" t="s">
        <v>71</v>
      </c>
      <c r="C31" s="7" t="s">
        <v>72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4"/>
      <c r="B32" s="10"/>
      <c r="C32" s="7"/>
      <c r="D32" s="8"/>
      <c r="E32" s="3"/>
      <c r="F32" s="8">
        <f t="shared" si="1"/>
        <v>0</v>
      </c>
      <c r="G32" s="2"/>
    </row>
    <row r="33" spans="1:7">
      <c r="A33" s="65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7" t="s">
        <v>44</v>
      </c>
      <c r="B34" s="44" t="str">
        <f>IF(D38="현금(이체X)",Sheet2!C1,IF(D38="카드",Sheet2!C1,IF(D38="이체 및 현금영수증",Sheet2!C1,IF(D38="카드+현금",Sheet2!C2,IF(D38="이체 및 세금계산서",Sheet2!C1)))))</f>
        <v>선택사항</v>
      </c>
      <c r="C34" s="35">
        <f>SUM(F25:F33)</f>
        <v>624500</v>
      </c>
      <c r="D34" s="35"/>
      <c r="E34" s="37"/>
      <c r="F34" s="58" t="s">
        <v>20</v>
      </c>
      <c r="G34" s="2"/>
    </row>
    <row r="35" spans="1:7" ht="14.25" customHeight="1">
      <c r="A35" s="68"/>
      <c r="B35" s="45"/>
      <c r="C35" s="38"/>
      <c r="D35" s="38"/>
      <c r="E35" s="39"/>
      <c r="F35" s="59"/>
      <c r="G35" s="2"/>
    </row>
    <row r="36" spans="1:7" ht="16.5" customHeight="1">
      <c r="A36" s="19" t="s">
        <v>46</v>
      </c>
      <c r="B36" s="26"/>
      <c r="C36" s="17" t="s">
        <v>4</v>
      </c>
      <c r="D36" s="34">
        <f>SUM(C22,C34)</f>
        <v>1775500</v>
      </c>
      <c r="E36" s="34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2">
        <f>D36*1.1-D36</f>
        <v>177550.00000000023</v>
      </c>
      <c r="E37" s="33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40" t="s">
        <v>77</v>
      </c>
      <c r="E38" s="41"/>
      <c r="F38" s="21"/>
      <c r="G38" s="2"/>
    </row>
    <row r="39" spans="1:7" ht="17.25" customHeight="1">
      <c r="A39" s="66" t="s">
        <v>43</v>
      </c>
      <c r="B39" s="69">
        <f>SUM(B36:B37)-B38</f>
        <v>0</v>
      </c>
      <c r="C39" s="17" t="s">
        <v>42</v>
      </c>
      <c r="D39" s="34">
        <v>7250</v>
      </c>
      <c r="E39" s="34"/>
      <c r="F39" s="34"/>
      <c r="G39" s="2"/>
    </row>
    <row r="40" spans="1:7" ht="16.5" customHeight="1">
      <c r="A40" s="66"/>
      <c r="B40" s="70"/>
      <c r="C40" s="28" t="s">
        <v>23</v>
      </c>
      <c r="D40" s="35">
        <f>IF(D38="현금(이체X)",D36,IF(D38="카드",D36+D36*13%,IF(D38="이체 및 현금영수증",D36+D36*10%,IF(D38="이체 및 세금계산서",D36+D36*10%,IF(D38="이체 및 세금계산서",D36+D36*10%,)))))-D39</f>
        <v>1945800</v>
      </c>
      <c r="E40" s="35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1775500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2020-04-01T06:21:10Z</cp:lastPrinted>
  <dcterms:created xsi:type="dcterms:W3CDTF">2019-03-28T03:58:09Z</dcterms:created>
  <dcterms:modified xsi:type="dcterms:W3CDTF">2020-04-01T06:22:30Z</dcterms:modified>
</cp:coreProperties>
</file>