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BCFD352-F79D-457D-BCCC-7DBD5C3530B1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<sst xmlns="http://schemas.openxmlformats.org/spreadsheetml/2006/main" count="97" uniqueCount="88">
  <si>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</si>
  <si>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</si>
  <si>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</si>
  <si>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</si>
  <si>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</si>
  <si>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</si>
  <si>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</si>
  <si>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</si>
  <si>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</si>
  <si>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</si>
  <si>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</si>
  <si>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</si>
  <si>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</si>
  <si>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</si>
  <si>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</si>
  <si>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</si>
  <si>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</si>
  <si>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</si>
  <si>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</si>
  <si>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</si>
  <si>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</si>
  <si>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</si>
  <si>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</si>
  <si>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</si>
  <si>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</si>
  <si>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</si>
  <si>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</si>
  <si>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</si>
  <si>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</si>
  <si>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</si>
  <si>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</si>
  <si>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</si>
  <si>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</si>
  <si>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</si>
  <si>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</si>
  <si>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</si>
  <si>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</si>
  <si>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</si>
  <si>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</si>
  <si>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</si>
  <si>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</si>
  <si>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</si>
  <si>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</si>
  <si>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</si>
  <si>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</si>
  <si>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</si>
  <si>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</si>
  <si>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</si>
  <si>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</si>
  <si>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</si>
  <si>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</si>
  <si>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</si>
  <si>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</si>
  <si>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</si>
  <si>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</si>
  <si>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</si>
  <si>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</si>
  <si>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</si>
  <si>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</si>
  <si>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</si>
  <si>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</si>
  <si>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</si>
  <si>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</si>
  <si>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</si>
  <si>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</si>
  <si>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</si>
  <si>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</si>
  <si>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</si>
  <si>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</si>
  <si>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</si>
  <si>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</si>
  <si>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</si>
  <si>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</si>
  <si>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</si>
  <si>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</si>
  <si>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</si>
  <si>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</si>
  <si>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노트북</t>
    <phoneticPr fontId="1" type="noConversion"/>
  </si>
  <si>
    <t>인텔 코어 울트라7 시리즈2 265K (애로우레이크) (정품)</t>
    <phoneticPr fontId="1" type="noConversion"/>
  </si>
  <si>
    <t>DEEPCOOL AG620</t>
    <phoneticPr fontId="1" type="noConversion"/>
  </si>
  <si>
    <t>GIGABYTE B860M DS3H 제이씨현</t>
    <phoneticPr fontId="1" type="noConversion"/>
  </si>
  <si>
    <t>마이크론 Crucial DDR5-5600 CL46 (32GB)</t>
    <phoneticPr fontId="1" type="noConversion"/>
  </si>
  <si>
    <t>MSI 지포스 RTX 5060 벤투스 2X OC D7 8GB</t>
    <phoneticPr fontId="1" type="noConversion"/>
  </si>
  <si>
    <t>솔리다임 P44 Pro M.2 NVMe 벌크 (2TB)</t>
    <phoneticPr fontId="1" type="noConversion"/>
  </si>
  <si>
    <t>DAVEN AQUA 스쿠버 ARGB BTF (블랙)</t>
    <phoneticPr fontId="1" type="noConversion"/>
  </si>
  <si>
    <t>마이크로닉스 Classic II 풀체인지 600W 80PLUS브론즈 ATX3.1</t>
    <phoneticPr fontId="1" type="noConversion"/>
  </si>
  <si>
    <t>김경한</t>
    <phoneticPr fontId="1" type="noConversion"/>
  </si>
  <si>
    <t>010-3116-3152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</si>
</sst>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31" sqref="F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86</v>
      </c>
      <c r="C1" s="45" t="s">
        <v>69</v>
      </c>
      <c r="D1" s="46"/>
      <c r="E1" s="124"/>
      <c r="F1" s="125"/>
      <c r="G1" s="125"/>
      <c r="H1" s="126"/>
    </row>
    <row r="2" spans="1:9" ht="22.5" customHeight="1">
      <c r="A2" s="14" t="s">
        <v>34</v>
      </c>
      <c r="B2" s="15" t="s">
        <v>87</v>
      </c>
      <c r="C2" s="47"/>
      <c r="D2" s="48"/>
      <c r="E2" s="127"/>
      <c r="F2" s="128"/>
      <c r="G2" s="128"/>
      <c r="H2" s="129"/>
    </row>
    <row r="3" spans="1:9" ht="22.5" customHeight="1">
      <c r="A3" s="14" t="s">
        <v>35</v>
      </c>
      <c r="B3" s="16">
        <f ca="1">TODAY()</f>
        <v>45826</v>
      </c>
      <c r="C3" s="14" t="s">
        <v>36</v>
      </c>
      <c r="D3" s="17">
        <v>45826</v>
      </c>
      <c r="E3" s="127"/>
      <c r="F3" s="128"/>
      <c r="G3" s="128"/>
      <c r="H3" s="129"/>
    </row>
    <row r="4" spans="1:9" ht="22.5" customHeight="1">
      <c r="A4" s="18" t="s">
        <v>33</v>
      </c>
      <c r="B4" s="51"/>
      <c r="C4" s="51"/>
      <c r="D4" s="52"/>
      <c r="E4" s="130"/>
      <c r="F4" s="131"/>
      <c r="G4" s="131"/>
      <c r="H4" s="132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78</v>
      </c>
      <c r="D6" s="63"/>
      <c r="E6" s="20" t="s">
        <v>6</v>
      </c>
      <c r="F6" s="21">
        <v>483000</v>
      </c>
      <c r="G6" s="20">
        <v>1</v>
      </c>
      <c r="H6" s="34">
        <f>F6*G6</f>
        <v>483000</v>
      </c>
      <c r="I6" s="1"/>
    </row>
    <row r="7" spans="1:9" ht="24" customHeight="1">
      <c r="A7" s="76"/>
      <c r="B7" s="77"/>
      <c r="C7" s="62" t="s">
        <v>79</v>
      </c>
      <c r="D7" s="63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76"/>
      <c r="B8" s="77"/>
      <c r="C8" s="136" t="s">
        <v>80</v>
      </c>
      <c r="D8" s="137"/>
      <c r="E8" s="20" t="s">
        <v>7</v>
      </c>
      <c r="F8" s="21">
        <v>203000</v>
      </c>
      <c r="G8" s="20">
        <v>1</v>
      </c>
      <c r="H8" s="34">
        <f t="shared" si="0"/>
        <v>203000</v>
      </c>
      <c r="I8" s="1"/>
    </row>
    <row r="9" spans="1:9" ht="37.5" customHeight="1">
      <c r="A9" s="76"/>
      <c r="B9" s="77"/>
      <c r="C9" s="62" t="s">
        <v>81</v>
      </c>
      <c r="D9" s="63"/>
      <c r="E9" s="20" t="s">
        <v>8</v>
      </c>
      <c r="F9" s="21">
        <v>129000</v>
      </c>
      <c r="G9" s="20">
        <v>2</v>
      </c>
      <c r="H9" s="34">
        <f t="shared" si="0"/>
        <v>258000</v>
      </c>
      <c r="I9" s="1"/>
    </row>
    <row r="10" spans="1:9" ht="24" customHeight="1">
      <c r="A10" s="76"/>
      <c r="B10" s="77"/>
      <c r="C10" s="62" t="s">
        <v>82</v>
      </c>
      <c r="D10" s="63"/>
      <c r="E10" s="20" t="s">
        <v>9</v>
      </c>
      <c r="F10" s="21">
        <v>515000</v>
      </c>
      <c r="G10" s="20">
        <v>1</v>
      </c>
      <c r="H10" s="34">
        <f t="shared" si="0"/>
        <v>515000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83</v>
      </c>
      <c r="D12" s="63"/>
      <c r="E12" s="20" t="s">
        <v>10</v>
      </c>
      <c r="F12" s="21">
        <v>190000</v>
      </c>
      <c r="G12" s="20">
        <v>1</v>
      </c>
      <c r="H12" s="34">
        <f t="shared" si="0"/>
        <v>190000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84</v>
      </c>
      <c r="D14" s="57"/>
      <c r="E14" s="20" t="s">
        <v>62</v>
      </c>
      <c r="F14" s="21">
        <v>42000</v>
      </c>
      <c r="G14" s="20">
        <v>1</v>
      </c>
      <c r="H14" s="34">
        <f t="shared" si="0"/>
        <v>42000</v>
      </c>
      <c r="I14" s="1"/>
    </row>
    <row r="15" spans="1:9" ht="24" customHeight="1">
      <c r="A15" s="76"/>
      <c r="B15" s="77"/>
      <c r="C15" s="56" t="s">
        <v>85</v>
      </c>
      <c r="D15" s="57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1873000</v>
      </c>
      <c r="F21" s="69"/>
      <c r="G21" s="39">
        <v>1</v>
      </c>
      <c r="H21" s="135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1873000</v>
      </c>
      <c r="F22" s="69"/>
      <c r="G22" s="69"/>
      <c r="H22" s="135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5"/>
      <c r="I23" s="1"/>
    </row>
    <row r="24" spans="1:9" ht="17.25" customHeight="1">
      <c r="A24" s="80"/>
      <c r="B24" s="81"/>
      <c r="C24" s="101" t="s">
        <v>17</v>
      </c>
      <c r="D24" s="102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103"/>
      <c r="D25" s="104"/>
      <c r="E25" s="41" t="s">
        <v>77</v>
      </c>
      <c r="F25" s="37"/>
      <c r="G25" s="38"/>
      <c r="H25" s="42">
        <f>F25*G25</f>
        <v>0</v>
      </c>
      <c r="I25" s="1"/>
    </row>
    <row r="26" spans="1:9" ht="25.15" customHeight="1">
      <c r="A26" s="109" t="s">
        <v>68</v>
      </c>
      <c r="B26" s="110"/>
      <c r="C26" s="85"/>
      <c r="D26" s="86"/>
      <c r="E26" s="41"/>
      <c r="F26" s="37"/>
      <c r="G26" s="38"/>
      <c r="H26" s="42">
        <f>F26*G26</f>
        <v>0</v>
      </c>
      <c r="I26" s="1"/>
    </row>
    <row r="27" spans="1:9">
      <c r="A27" s="111"/>
      <c r="B27" s="112"/>
      <c r="C27" s="87"/>
      <c r="D27" s="88"/>
      <c r="E27" s="41"/>
      <c r="F27" s="37"/>
      <c r="G27" s="38"/>
      <c r="H27" s="42">
        <f t="shared" ref="H27:H33" si="1">F27*G27</f>
        <v>0</v>
      </c>
      <c r="I27" s="1"/>
    </row>
    <row r="28" spans="1:9">
      <c r="A28" s="111"/>
      <c r="B28" s="112"/>
      <c r="C28" s="87"/>
      <c r="D28" s="88"/>
      <c r="E28" s="41"/>
      <c r="F28" s="37"/>
      <c r="G28" s="38"/>
      <c r="H28" s="42">
        <f t="shared" si="1"/>
        <v>0</v>
      </c>
      <c r="I28" s="1"/>
    </row>
    <row r="29" spans="1:9">
      <c r="A29" s="111"/>
      <c r="B29" s="112"/>
      <c r="C29" s="87"/>
      <c r="D29" s="88"/>
      <c r="E29" s="41"/>
      <c r="F29" s="37"/>
      <c r="G29" s="38"/>
      <c r="H29" s="42">
        <f t="shared" si="1"/>
        <v>0</v>
      </c>
      <c r="I29" s="1"/>
    </row>
    <row r="30" spans="1:9">
      <c r="A30" s="111"/>
      <c r="B30" s="112"/>
      <c r="C30" s="87"/>
      <c r="D30" s="88"/>
      <c r="E30" s="41"/>
      <c r="F30" s="37"/>
      <c r="G30" s="38"/>
      <c r="H30" s="42">
        <f t="shared" si="1"/>
        <v>0</v>
      </c>
      <c r="I30" s="1"/>
    </row>
    <row r="31" spans="1:9">
      <c r="A31" s="111"/>
      <c r="B31" s="112"/>
      <c r="C31" s="89"/>
      <c r="D31" s="90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11"/>
      <c r="B32" s="112"/>
      <c r="C32" s="105"/>
      <c r="D32" s="106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13"/>
      <c r="B33" s="114"/>
      <c r="C33" s="105"/>
      <c r="D33" s="106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5" t="s">
        <v>24</v>
      </c>
      <c r="B34" s="116"/>
      <c r="C34" s="9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8"/>
      <c r="E34" s="70">
        <f>SUM(H25:H31)</f>
        <v>0</v>
      </c>
      <c r="F34" s="71"/>
      <c r="G34" s="71"/>
      <c r="H34" s="133" t="s">
        <v>75</v>
      </c>
      <c r="I34" s="1"/>
    </row>
    <row r="35" spans="1:9" ht="14.25" customHeight="1">
      <c r="A35" s="117"/>
      <c r="B35" s="118"/>
      <c r="C35" s="99"/>
      <c r="D35" s="100"/>
      <c r="E35" s="72"/>
      <c r="F35" s="73"/>
      <c r="G35" s="73"/>
      <c r="H35" s="134"/>
      <c r="I35" s="1"/>
    </row>
    <row r="36" spans="1:9" ht="16.5" customHeight="1">
      <c r="A36" s="107" t="s">
        <v>27</v>
      </c>
      <c r="B36" s="108"/>
      <c r="C36" s="95" t="b">
        <f>IF(F38="카드+현금",Sheet3!C11,IF(F38="현금+카드",Sheet3!C4))</f>
        <v>0</v>
      </c>
      <c r="D36" s="96"/>
      <c r="E36" s="26" t="s">
        <v>74</v>
      </c>
      <c r="F36" s="140">
        <f>SUM(E22,E34)</f>
        <v>1873000</v>
      </c>
      <c r="G36" s="140"/>
      <c r="H36" s="27" t="s">
        <v>14</v>
      </c>
      <c r="I36" s="1"/>
    </row>
    <row r="37" spans="1:9" ht="16.5" customHeight="1">
      <c r="A37" s="107" t="s">
        <v>26</v>
      </c>
      <c r="B37" s="108"/>
      <c r="C37" s="93" t="b">
        <f>IF(F38="카드+현금",Sheet3!C9,IF(F38="현금+카드",Sheet3!C6))</f>
        <v>0</v>
      </c>
      <c r="D37" s="94"/>
      <c r="E37" s="26" t="s">
        <v>15</v>
      </c>
      <c r="F37" s="138">
        <f>F36*1.1-F36</f>
        <v>187300.00000000023</v>
      </c>
      <c r="G37" s="139"/>
      <c r="H37" s="28"/>
      <c r="I37" s="1"/>
    </row>
    <row r="38" spans="1:9" ht="17.25" customHeight="1">
      <c r="A38" s="107" t="s">
        <v>22</v>
      </c>
      <c r="B38" s="108"/>
      <c r="C38" s="95"/>
      <c r="D38" s="96"/>
      <c r="E38" s="26" t="s">
        <v>21</v>
      </c>
      <c r="F38" s="91" t="s">
        <v>59</v>
      </c>
      <c r="G38" s="9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5" t="s">
        <v>23</v>
      </c>
      <c r="B39" s="116"/>
      <c r="C39" s="120">
        <f>SUM(C36:C37)-C38</f>
        <v>0</v>
      </c>
      <c r="D39" s="121"/>
      <c r="E39" s="29" t="s">
        <v>60</v>
      </c>
      <c r="F39" s="142">
        <v>10300</v>
      </c>
      <c r="G39" s="143"/>
      <c r="H39" s="144"/>
      <c r="I39" s="1"/>
    </row>
    <row r="40" spans="1:9" ht="20.25" customHeight="1">
      <c r="A40" s="117"/>
      <c r="B40" s="118"/>
      <c r="C40" s="122"/>
      <c r="D40" s="123"/>
      <c r="E40" s="30" t="s">
        <v>16</v>
      </c>
      <c r="F40" s="141">
        <f>IF(F38="현금(이체X)",F36,IF(F38="웹결제",ROUND(Sheet2!B7,-4),IF(F38="이체 및 현금영수증",F36+F36*10%,IF(F38="이체 및 세금계산서",F36+F36*10%,IF(F38="이체 및 세금계산서",F36+F36*10%,)))))-F39</f>
        <v>2050000</v>
      </c>
      <c r="G40" s="141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-10300.000000000233</v>
      </c>
      <c r="I41" s="1"/>
    </row>
    <row r="42" spans="1:9" ht="16.5" customHeight="1">
      <c r="B42" s="11"/>
      <c r="C42" s="1"/>
      <c r="D42" s="1"/>
      <c r="E42" s="119"/>
      <c r="F42" s="119"/>
      <c r="G42" s="119"/>
      <c r="H42" s="119"/>
      <c r="I42" s="1"/>
    </row>
    <row r="43" spans="1:9">
      <c r="A43" s="43"/>
      <c r="B43" s="43"/>
      <c r="C43" s="1"/>
      <c r="D43" s="1"/>
      <c r="E43" s="119"/>
      <c r="F43" s="119"/>
      <c r="G43" s="119"/>
      <c r="H43" s="119"/>
      <c r="I43" s="1"/>
    </row>
    <row r="44" spans="1:9">
      <c r="C44" s="1"/>
      <c r="D44" s="1"/>
      <c r="E44" s="119"/>
      <c r="F44" s="119"/>
      <c r="G44" s="119"/>
      <c r="H44" s="11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/>
  <mergeCells count="52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1873000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1510300.0000000002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1873000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1873000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1873000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2025-06-18T02:02:14Z</dcterms:modified>
</cp:coreProperties>
</file>