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673202C-4EEA-4E0D-882E-297B9F3E935B}" xr6:coauthVersionLast="47" xr6:coauthVersionMax="47" xr10:uidLastSave="{00000000-0000-0000-0000-000000000000}"/>
  <bookViews>
    <workbookView xWindow="31665" yWindow="870" windowWidth="21600" windowHeight="112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<sst xmlns="http://schemas.openxmlformats.org/spreadsheetml/2006/main" count="96" uniqueCount="86">
  <si>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</si>
  <si>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</si>
  <si>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</si>
  <si>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</si>
  <si>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</si>
  <si>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</si>
  <si>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</si>
  <si>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</si>
  <si>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</si>
  <si>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</si>
  <si>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</si>
  <si>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</si>
  <si>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</si>
  <si>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</si>
  <si>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</si>
  <si>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</si>
  <si>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</si>
  <si>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</si>
  <si>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</si>
  <si>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</si>
  <si>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</si>
  <si>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</si>
  <si>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</si>
  <si>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</si>
  <si>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</si>
  <si>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</si>
  <si>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</si>
  <si>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</si>
  <si>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</si>
  <si>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</si>
  <si>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</si>
  <si>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</si>
  <si>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</si>
  <si>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</si>
  <si>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</si>
  <si>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</si>
  <si>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</si>
  <si>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</si>
  <si>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</si>
  <si>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</si>
  <si>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</si>
  <si>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</si>
  <si>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</si>
  <si>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</si>
  <si>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</si>
  <si>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</si>
  <si>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</si>
  <si>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</si>
  <si>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</si>
  <si>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</si>
  <si>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</si>
  <si>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</si>
  <si>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</si>
  <si>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</si>
  <si>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</si>
  <si>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</si>
  <si>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</si>
  <si>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</si>
  <si>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</si>
  <si>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</si>
  <si>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</si>
  <si>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</si>
  <si>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</si>
  <si>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JONSBO CR-1000 AUTO RGB (BLACK)</t>
    <phoneticPr fontId="1" type="noConversion"/>
  </si>
  <si>
    <t>MSI H510M-A PRO</t>
    <phoneticPr fontId="1" type="noConversion"/>
  </si>
  <si>
    <t>삼성전자 DDR4-3200 (8GB)</t>
    <phoneticPr fontId="1" type="noConversion"/>
  </si>
  <si>
    <t>Western Digital WD Blue SN570 M.2 NVMe (500GB)</t>
    <phoneticPr fontId="1" type="noConversion"/>
  </si>
  <si>
    <t>darkFlash DK200 RGB 강화유리 (블랙)</t>
    <phoneticPr fontId="1" type="noConversion"/>
  </si>
  <si>
    <t>마이크로닉스 COOLMAX VISION 600W HDB</t>
    <phoneticPr fontId="1" type="noConversion"/>
  </si>
  <si>
    <t>모니터</t>
    <phoneticPr fontId="1" type="noConversion"/>
  </si>
  <si>
    <t>인텔 코어i5-11세대 11400F (로켓레이크S) (정품)</t>
    <phoneticPr fontId="1" type="noConversion"/>
  </si>
  <si>
    <t>키보드</t>
    <phoneticPr fontId="1" type="noConversion"/>
  </si>
  <si>
    <t>COX CK770 LK 광축</t>
    <phoneticPr fontId="1" type="noConversion"/>
  </si>
  <si>
    <t>마우스</t>
    <phoneticPr fontId="1" type="noConversion"/>
  </si>
  <si>
    <t>로지텍 G102 LIGHTSYNC (정품) (블랙)</t>
    <phoneticPr fontId="1" type="noConversion"/>
  </si>
  <si>
    <t>장패드</t>
    <phoneticPr fontId="1" type="noConversion"/>
  </si>
  <si>
    <t>게이밍 장패드</t>
    <phoneticPr fontId="1" type="noConversion"/>
  </si>
  <si>
    <t>사운드바</t>
    <phoneticPr fontId="1" type="noConversion"/>
  </si>
  <si>
    <t>분리형 사운드바 SP330</t>
    <phoneticPr fontId="1" type="noConversion"/>
  </si>
  <si>
    <t>헤드셋</t>
    <phoneticPr fontId="1" type="noConversion"/>
  </si>
  <si>
    <t>알텍렌싱 게이밍헤드셋</t>
    <phoneticPr fontId="1" type="noConversion"/>
  </si>
  <si>
    <t>이체 및 현금영수증</t>
  </si>
  <si>
    <t>권영우</t>
    <phoneticPr fontId="1" type="noConversion"/>
  </si>
  <si>
    <t>010-6219-7692</t>
    <phoneticPr fontId="1" type="noConversion"/>
  </si>
  <si>
    <t>MSI 지포스 RTX 3060 벤투스 2X OC D6 12GB</t>
    <phoneticPr fontId="1" type="noConversion"/>
  </si>
  <si>
    <t>리버텍 PIXELART PA2541F IPS 리얼 144 게이밍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</si>
</sst>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6" zoomScaleNormal="100" zoomScaleSheetLayoutView="100" workbookViewId="0">
      <selection activeCell="F25" sqref="F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82</v>
      </c>
      <c r="C1" s="109" t="s">
        <v>59</v>
      </c>
      <c r="D1" s="110"/>
      <c r="E1" s="43"/>
      <c r="F1" s="44"/>
      <c r="G1" s="44"/>
      <c r="H1" s="45"/>
    </row>
    <row r="2" spans="1:9" ht="22.5" customHeight="1">
      <c r="A2" s="15" t="s">
        <v>40</v>
      </c>
      <c r="B2" s="20" t="s">
        <v>83</v>
      </c>
      <c r="C2" s="111"/>
      <c r="D2" s="112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44794</v>
      </c>
      <c r="C3" s="16" t="s">
        <v>42</v>
      </c>
      <c r="D3" s="19"/>
      <c r="E3" s="46"/>
      <c r="F3" s="47"/>
      <c r="G3" s="47"/>
      <c r="H3" s="48"/>
    </row>
    <row r="4" spans="1:9" ht="22.5" customHeight="1">
      <c r="A4" s="14" t="s">
        <v>39</v>
      </c>
      <c r="B4" s="113"/>
      <c r="C4" s="113"/>
      <c r="D4" s="114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53</v>
      </c>
      <c r="B6" s="99"/>
      <c r="C6" s="57" t="s">
        <v>70</v>
      </c>
      <c r="D6" s="58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100"/>
      <c r="B7" s="101"/>
      <c r="C7" s="57" t="s">
        <v>63</v>
      </c>
      <c r="D7" s="58"/>
      <c r="E7" s="24" t="s">
        <v>13</v>
      </c>
      <c r="F7" s="6">
        <v>28000</v>
      </c>
      <c r="G7" s="3">
        <v>1</v>
      </c>
      <c r="H7" s="6">
        <f t="shared" ref="H7:H19" si="0">F7*G7</f>
        <v>28000</v>
      </c>
      <c r="I7" s="2"/>
    </row>
    <row r="8" spans="1:9" ht="25.5" customHeight="1">
      <c r="A8" s="100"/>
      <c r="B8" s="101"/>
      <c r="C8" s="59" t="s">
        <v>64</v>
      </c>
      <c r="D8" s="60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100"/>
      <c r="B9" s="101"/>
      <c r="C9" s="57" t="s">
        <v>65</v>
      </c>
      <c r="D9" s="58"/>
      <c r="E9" s="3" t="s">
        <v>8</v>
      </c>
      <c r="F9" s="6">
        <v>36000</v>
      </c>
      <c r="G9" s="3">
        <v>2</v>
      </c>
      <c r="H9" s="6">
        <f t="shared" si="0"/>
        <v>72000</v>
      </c>
      <c r="I9" s="2"/>
    </row>
    <row r="10" spans="1:9" ht="24" customHeight="1">
      <c r="A10" s="100"/>
      <c r="B10" s="101"/>
      <c r="C10" s="57" t="s">
        <v>84</v>
      </c>
      <c r="D10" s="58"/>
      <c r="E10" s="3" t="s">
        <v>9</v>
      </c>
      <c r="F10" s="6">
        <v>480000</v>
      </c>
      <c r="G10" s="3">
        <v>1</v>
      </c>
      <c r="H10" s="6">
        <f t="shared" si="0"/>
        <v>480000</v>
      </c>
      <c r="I10" s="2"/>
    </row>
    <row r="11" spans="1:9" ht="24" customHeight="1">
      <c r="A11" s="100"/>
      <c r="B11" s="101"/>
      <c r="C11" s="122"/>
      <c r="D11" s="12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124" t="s">
        <v>66</v>
      </c>
      <c r="D12" s="58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0"/>
      <c r="B13" s="101"/>
      <c r="C13" s="88"/>
      <c r="D13" s="89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88" t="s">
        <v>67</v>
      </c>
      <c r="D14" s="89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0"/>
      <c r="B15" s="101"/>
      <c r="C15" s="88" t="s">
        <v>68</v>
      </c>
      <c r="D15" s="89"/>
      <c r="E15" s="3" t="s">
        <v>12</v>
      </c>
      <c r="F15" s="6">
        <v>51000</v>
      </c>
      <c r="G15" s="3">
        <v>1</v>
      </c>
      <c r="H15" s="6">
        <f t="shared" si="0"/>
        <v>51000</v>
      </c>
      <c r="I15" s="2"/>
    </row>
    <row r="16" spans="1:9" ht="24" customHeight="1">
      <c r="A16" s="100"/>
      <c r="B16" s="101"/>
      <c r="C16" s="118"/>
      <c r="D16" s="119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91" t="s">
        <v>61</v>
      </c>
      <c r="D17" s="9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20" t="s">
        <v>50</v>
      </c>
      <c r="D18" s="121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6"/>
      <c r="D19" s="117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54</v>
      </c>
      <c r="B20" s="103"/>
      <c r="C20" s="115" t="s">
        <v>16</v>
      </c>
      <c r="D20" s="115"/>
      <c r="E20" s="93">
        <f>SUM(H6:H19)</f>
        <v>1080000</v>
      </c>
      <c r="F20" s="93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5"/>
      <c r="D21" s="115"/>
      <c r="E21" s="93">
        <f>E20*G20</f>
        <v>1080000</v>
      </c>
      <c r="F21" s="93"/>
      <c r="G21" s="93"/>
      <c r="H21" s="54"/>
      <c r="I21" s="2"/>
    </row>
    <row r="22" spans="1:9" ht="12.75" customHeight="1">
      <c r="A22" s="104"/>
      <c r="B22" s="105"/>
      <c r="C22" s="115"/>
      <c r="D22" s="115"/>
      <c r="E22" s="93"/>
      <c r="F22" s="93"/>
      <c r="G22" s="93"/>
      <c r="H22" s="54"/>
      <c r="I22" s="2"/>
    </row>
    <row r="23" spans="1:9" ht="17.25" customHeight="1">
      <c r="A23" s="104"/>
      <c r="B23" s="105"/>
      <c r="C23" s="86" t="s">
        <v>21</v>
      </c>
      <c r="D23" s="8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88" t="s">
        <v>85</v>
      </c>
      <c r="D24" s="89"/>
      <c r="E24" s="5" t="s">
        <v>69</v>
      </c>
      <c r="F24" s="6">
        <v>160000</v>
      </c>
      <c r="G24" s="3">
        <v>1</v>
      </c>
      <c r="H24" s="6">
        <f>F24*G24</f>
        <v>160000</v>
      </c>
      <c r="I24" s="2"/>
    </row>
    <row r="25" spans="1:9" ht="25.15" customHeight="1">
      <c r="A25" s="70"/>
      <c r="B25" s="71"/>
      <c r="C25" s="90" t="s">
        <v>72</v>
      </c>
      <c r="D25" s="89"/>
      <c r="E25" s="5" t="s">
        <v>71</v>
      </c>
      <c r="F25" s="6">
        <v>60000</v>
      </c>
      <c r="G25" s="3">
        <v>1</v>
      </c>
      <c r="H25" s="6">
        <f>F25*G25</f>
        <v>60000</v>
      </c>
      <c r="I25" s="2"/>
    </row>
    <row r="26" spans="1:9">
      <c r="A26" s="72"/>
      <c r="B26" s="73"/>
      <c r="C26" s="90" t="s">
        <v>74</v>
      </c>
      <c r="D26" s="89"/>
      <c r="E26" s="5" t="s">
        <v>73</v>
      </c>
      <c r="F26" s="6">
        <v>25000</v>
      </c>
      <c r="G26" s="3">
        <v>1</v>
      </c>
      <c r="H26" s="6">
        <f t="shared" ref="H26:H32" si="1">F26*G26</f>
        <v>25000</v>
      </c>
      <c r="I26" s="2"/>
    </row>
    <row r="27" spans="1:9">
      <c r="A27" s="72"/>
      <c r="B27" s="73"/>
      <c r="C27" s="91" t="s">
        <v>76</v>
      </c>
      <c r="D27" s="92"/>
      <c r="E27" s="5" t="s">
        <v>75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2"/>
      <c r="B28" s="73"/>
      <c r="C28" s="91" t="s">
        <v>78</v>
      </c>
      <c r="D28" s="92"/>
      <c r="E28" s="5" t="s">
        <v>77</v>
      </c>
      <c r="F28" s="6">
        <v>15000</v>
      </c>
      <c r="G28" s="3">
        <v>1</v>
      </c>
      <c r="H28" s="6">
        <f>F28*G28</f>
        <v>15000</v>
      </c>
      <c r="I28" s="2"/>
    </row>
    <row r="29" spans="1:9">
      <c r="A29" s="72"/>
      <c r="B29" s="73"/>
      <c r="C29" s="91" t="s">
        <v>80</v>
      </c>
      <c r="D29" s="92"/>
      <c r="E29" s="5" t="s">
        <v>79</v>
      </c>
      <c r="F29" s="6">
        <v>25000</v>
      </c>
      <c r="G29" s="3">
        <v>1</v>
      </c>
      <c r="H29" s="6">
        <f>F29*G29</f>
        <v>25000</v>
      </c>
      <c r="I29" s="2"/>
    </row>
    <row r="30" spans="1:9">
      <c r="A30" s="72"/>
      <c r="B30" s="73"/>
      <c r="C30" s="91"/>
      <c r="D30" s="9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91"/>
      <c r="D31" s="92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2" t="str">
        <f>IF(F37="현금(이체X)",Sheet2!C1,IF(F37="카드",Sheet2!C1,IF(F37="이체 및 현금영수증",Sheet2!C1,IF(F37="카드+현금",Sheet2!C2,IF(F37="이체 및 세금계산서",Sheet2!C1)))))</f>
        <v>선택사항</v>
      </c>
      <c r="D33" s="83"/>
      <c r="E33" s="94">
        <f>SUM(H24:H32)</f>
        <v>285000</v>
      </c>
      <c r="F33" s="95"/>
      <c r="G33" s="95"/>
      <c r="H33" s="52" t="s">
        <v>18</v>
      </c>
      <c r="I33" s="2"/>
    </row>
    <row r="34" spans="1:9" ht="14.25" customHeight="1">
      <c r="A34" s="35"/>
      <c r="B34" s="36"/>
      <c r="C34" s="84"/>
      <c r="D34" s="85"/>
      <c r="E34" s="96"/>
      <c r="F34" s="97"/>
      <c r="G34" s="97"/>
      <c r="H34" s="53"/>
      <c r="I34" s="2"/>
    </row>
    <row r="35" spans="1:9" ht="16.5" customHeight="1">
      <c r="A35" s="68" t="s">
        <v>32</v>
      </c>
      <c r="B35" s="69"/>
      <c r="C35" s="80"/>
      <c r="D35" s="81"/>
      <c r="E35" s="8" t="s">
        <v>4</v>
      </c>
      <c r="F35" s="63">
        <f>SUM(E21,E33)</f>
        <v>1365000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78"/>
      <c r="D36" s="79"/>
      <c r="E36" s="8" t="s">
        <v>19</v>
      </c>
      <c r="F36" s="61">
        <f>F35*1.1-F35</f>
        <v>136500.00000000023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76" t="s">
        <v>81</v>
      </c>
      <c r="G37" s="77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IF(F37="현금(이체X)",F35,IF(F37="웹결제",ROUND(Sheet2!B6,-4),IF(F37="이체 및 현금영수증",F35+F35*10%,IF(F37="이체 및 세금계산서",F35+F35*10%,IF(F37="이체 및 세금계산서",F35+F35*10%,)))))-F38</f>
        <v>1501500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108" t="s">
        <v>60</v>
      </c>
      <c r="G40" s="108"/>
      <c r="H40" s="30">
        <f>F39-(F36+F35)</f>
        <v>0</v>
      </c>
      <c r="I40" s="2"/>
    </row>
    <row r="41" spans="1:9" ht="16.5" customHeight="1">
      <c r="C41" s="2"/>
      <c r="D41" s="2"/>
      <c r="E41" s="32" t="s">
        <v>56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1365000</v>
      </c>
    </row>
    <row r="5" spans="1:6">
      <c r="A5" t="s">
        <v>38</v>
      </c>
      <c r="B5">
        <f>B4*1.12</f>
        <v>1528800.0000000002</v>
      </c>
    </row>
    <row r="6" spans="1:6">
      <c r="A6" t="s">
        <v>58</v>
      </c>
      <c r="B6">
        <f>B4*1.13</f>
        <v>1542449.9999999998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2022-08-21T02:32:59Z</cp:lastPrinted>
  <dcterms:created xsi:type="dcterms:W3CDTF">2019-03-28T03:58:09Z</dcterms:created>
  <dcterms:modified xsi:type="dcterms:W3CDTF">2022-08-21T02:34:30Z</dcterms:modified>
</cp:coreProperties>
</file>