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DD313A1-3D33-4F9D-B782-3F66306F28C1}" xr6:coauthVersionLast="47" xr6:coauthVersionMax="47" xr10:uidLastSave="{00000000-0000-0000-0000-000000000000}"/>
  <bookViews>
    <workbookView xWindow="-30285" yWindow="1410" windowWidth="27435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<sst xmlns="http://schemas.openxmlformats.org/spreadsheetml/2006/main" count="88" uniqueCount="79">
  <si>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</si>
  <si>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</si>
  <si>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</si>
  <si>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</si>
  <si>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</si>
  <si>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</si>
  <si>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</si>
  <si>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</si>
  <si>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</si>
  <si>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</si>
  <si>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</si>
  <si>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</si>
  <si>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</si>
  <si>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</si>
  <si>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</si>
  <si>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</si>
  <si>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</si>
  <si>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</si>
  <si>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</si>
  <si>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</si>
  <si>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</si>
  <si>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</si>
  <si>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</si>
  <si>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</si>
  <si>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</si>
  <si>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</si>
  <si>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</si>
  <si>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</si>
  <si>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</si>
  <si>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</si>
  <si>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</si>
  <si>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</si>
  <si>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</si>
  <si>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</si>
  <si>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</si>
  <si>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</si>
  <si>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</si>
  <si>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</si>
  <si>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</si>
  <si>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</si>
  <si>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</si>
  <si>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</si>
  <si>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</si>
  <si>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</si>
  <si>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</si>
  <si>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</si>
  <si>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</si>
  <si>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</si>
  <si>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</si>
  <si>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</si>
  <si>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</si>
  <si>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</si>
  <si>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</si>
  <si>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</si>
  <si>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</si>
  <si>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</si>
  <si>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</si>
  <si>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</si>
  <si>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</si>
  <si>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</si>
  <si>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</si>
  <si>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</si>
  <si>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</si>
  <si>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</si>
  <si>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모니터</t>
    <phoneticPr fontId="1" type="noConversion"/>
  </si>
  <si>
    <t>AMD 라이젠5-4세대 5600X (버미어) (멀티팩(정품))</t>
    <phoneticPr fontId="1" type="noConversion"/>
  </si>
  <si>
    <t>DEEPCOOL GAMMAXX 400 XT (WHITE)</t>
    <phoneticPr fontId="1" type="noConversion"/>
  </si>
  <si>
    <t>ASUS TUF Gaming B550M-PLUS STCOM</t>
    <phoneticPr fontId="1" type="noConversion"/>
  </si>
  <si>
    <t>삼성전자 DDR4-3200 (8GB)</t>
    <phoneticPr fontId="1" type="noConversion"/>
  </si>
  <si>
    <t>MSI 지포스 RTX 3070 게이밍 Z 트리오 D6 8GB 트라이프로져2 LHR</t>
    <phoneticPr fontId="1" type="noConversion"/>
  </si>
  <si>
    <t>SK하이닉스 Gold P31 M.2 NVMe (1TB)</t>
    <phoneticPr fontId="1" type="noConversion"/>
  </si>
  <si>
    <t>DAVEN KAISER AIR 강화유리 (화이트)</t>
    <phoneticPr fontId="1" type="noConversion"/>
  </si>
  <si>
    <t>마이크로닉스 Classic II 풀체인지 700W 80PLUS BRONZE 230V EU</t>
    <phoneticPr fontId="1" type="noConversion"/>
  </si>
  <si>
    <t>LG전자 울트라기어 27GN650</t>
    <phoneticPr fontId="1" type="noConversion"/>
  </si>
  <si>
    <t>Microsoft Windows 10 Home(DSP 64bit 한글)</t>
  </si>
  <si>
    <t>앱코 HACKER K640 플러스 축교환 측면 LED 게이밍 키보드 (블랙, 적축)</t>
    <phoneticPr fontId="1" type="noConversion"/>
  </si>
  <si>
    <t>키보드</t>
    <phoneticPr fontId="1" type="noConversion"/>
  </si>
  <si>
    <t>구교원</t>
    <phoneticPr fontId="1" type="noConversion"/>
  </si>
  <si>
    <t>010-5959-9028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</si>
</sst>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51</v>
      </c>
      <c r="B1" s="19" t="s">
        <v>77</v>
      </c>
      <c r="C1" s="31" t="s">
        <v>59</v>
      </c>
      <c r="D1" s="32"/>
      <c r="E1" s="102"/>
      <c r="F1" s="103"/>
      <c r="G1" s="103"/>
      <c r="H1" s="104"/>
    </row>
    <row r="2" spans="1:9" ht="22.5" customHeight="1">
      <c r="A2" s="15" t="s">
        <v>40</v>
      </c>
      <c r="B2" s="29" t="s">
        <v>78</v>
      </c>
      <c r="C2" s="33"/>
      <c r="D2" s="34"/>
      <c r="E2" s="105"/>
      <c r="F2" s="106"/>
      <c r="G2" s="106"/>
      <c r="H2" s="107"/>
    </row>
    <row r="3" spans="1:9" ht="22.5" customHeight="1">
      <c r="A3" s="15" t="s">
        <v>41</v>
      </c>
      <c r="B3" s="16">
        <f ca="1">TODAY()</f>
        <v>44842</v>
      </c>
      <c r="C3" s="15" t="s">
        <v>42</v>
      </c>
      <c r="D3" s="18"/>
      <c r="E3" s="105"/>
      <c r="F3" s="106"/>
      <c r="G3" s="106"/>
      <c r="H3" s="107"/>
    </row>
    <row r="4" spans="1:9" ht="22.5" customHeight="1">
      <c r="A4" s="14" t="s">
        <v>39</v>
      </c>
      <c r="B4" s="37"/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53</v>
      </c>
      <c r="B6" s="61"/>
      <c r="C6" s="48" t="s">
        <v>65</v>
      </c>
      <c r="D6" s="49"/>
      <c r="E6" s="3" t="s">
        <v>6</v>
      </c>
      <c r="F6" s="6">
        <v>245000</v>
      </c>
      <c r="G6" s="3">
        <v>1</v>
      </c>
      <c r="H6" s="6">
        <f>F6*G6</f>
        <v>245000</v>
      </c>
      <c r="I6" s="2"/>
    </row>
    <row r="7" spans="1:9" ht="24" customHeight="1">
      <c r="A7" s="62"/>
      <c r="B7" s="63"/>
      <c r="C7" s="48" t="s">
        <v>66</v>
      </c>
      <c r="D7" s="49"/>
      <c r="E7" s="22" t="s">
        <v>13</v>
      </c>
      <c r="F7" s="6">
        <v>33000</v>
      </c>
      <c r="G7" s="3">
        <v>1</v>
      </c>
      <c r="H7" s="6">
        <f t="shared" ref="H7:H19" si="0">F7*G7</f>
        <v>33000</v>
      </c>
      <c r="I7" s="2"/>
    </row>
    <row r="8" spans="1:9" ht="25.5" customHeight="1">
      <c r="A8" s="62"/>
      <c r="B8" s="63"/>
      <c r="C8" s="114" t="s">
        <v>67</v>
      </c>
      <c r="D8" s="115"/>
      <c r="E8" s="3" t="s">
        <v>7</v>
      </c>
      <c r="F8" s="6">
        <v>196000</v>
      </c>
      <c r="G8" s="3">
        <v>1</v>
      </c>
      <c r="H8" s="6">
        <f t="shared" si="0"/>
        <v>196000</v>
      </c>
      <c r="I8" s="2"/>
    </row>
    <row r="9" spans="1:9" ht="37.5" customHeight="1">
      <c r="A9" s="62"/>
      <c r="B9" s="63"/>
      <c r="C9" s="48" t="s">
        <v>68</v>
      </c>
      <c r="D9" s="49"/>
      <c r="E9" s="3" t="s">
        <v>8</v>
      </c>
      <c r="F9" s="6">
        <v>34000</v>
      </c>
      <c r="G9" s="3">
        <v>2</v>
      </c>
      <c r="H9" s="6">
        <f t="shared" si="0"/>
        <v>68000</v>
      </c>
      <c r="I9" s="2"/>
    </row>
    <row r="10" spans="1:9" ht="24" customHeight="1">
      <c r="A10" s="62"/>
      <c r="B10" s="63"/>
      <c r="C10" s="48" t="s">
        <v>69</v>
      </c>
      <c r="D10" s="49"/>
      <c r="E10" s="3" t="s">
        <v>9</v>
      </c>
      <c r="F10" s="6">
        <v>838000</v>
      </c>
      <c r="G10" s="3">
        <v>1</v>
      </c>
      <c r="H10" s="6">
        <f t="shared" si="0"/>
        <v>838000</v>
      </c>
      <c r="I10" s="2"/>
    </row>
    <row r="11" spans="1:9" ht="24" customHeight="1">
      <c r="A11" s="62"/>
      <c r="B11" s="63"/>
      <c r="C11" s="50"/>
      <c r="D11" s="51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70</v>
      </c>
      <c r="D12" s="49"/>
      <c r="E12" s="3" t="s">
        <v>10</v>
      </c>
      <c r="F12" s="6">
        <v>155000</v>
      </c>
      <c r="G12" s="3">
        <v>1</v>
      </c>
      <c r="H12" s="6">
        <f t="shared" si="0"/>
        <v>155000</v>
      </c>
      <c r="I12" s="2"/>
    </row>
    <row r="13" spans="1:9" ht="24" customHeight="1">
      <c r="A13" s="62"/>
      <c r="B13" s="63"/>
      <c r="C13" s="42"/>
      <c r="D13" s="43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71</v>
      </c>
      <c r="D14" s="43"/>
      <c r="E14" s="3" t="s">
        <v>11</v>
      </c>
      <c r="F14" s="6">
        <v>52000</v>
      </c>
      <c r="G14" s="3">
        <v>1</v>
      </c>
      <c r="H14" s="6">
        <f t="shared" si="0"/>
        <v>52000</v>
      </c>
      <c r="I14" s="2"/>
    </row>
    <row r="15" spans="1:9" ht="24" customHeight="1">
      <c r="A15" s="62"/>
      <c r="B15" s="63"/>
      <c r="C15" s="42" t="s">
        <v>72</v>
      </c>
      <c r="D15" s="43"/>
      <c r="E15" s="3" t="s">
        <v>12</v>
      </c>
      <c r="F15" s="6">
        <v>77000</v>
      </c>
      <c r="G15" s="3">
        <v>1</v>
      </c>
      <c r="H15" s="6">
        <f t="shared" si="0"/>
        <v>77000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61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74</v>
      </c>
      <c r="D18" s="47"/>
      <c r="E18" s="4" t="s">
        <v>23</v>
      </c>
      <c r="F18" s="7">
        <v>145000</v>
      </c>
      <c r="G18" s="4">
        <v>1</v>
      </c>
      <c r="H18" s="6">
        <f t="shared" si="0"/>
        <v>145000</v>
      </c>
      <c r="I18" s="2"/>
    </row>
    <row r="19" spans="1:9">
      <c r="A19" s="62"/>
      <c r="B19" s="63"/>
      <c r="C19" s="40"/>
      <c r="D19" s="41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54</v>
      </c>
      <c r="B20" s="65"/>
      <c r="C20" s="39" t="s">
        <v>16</v>
      </c>
      <c r="D20" s="39"/>
      <c r="E20" s="55">
        <f>SUM(H6:H19)</f>
        <v>1869000</v>
      </c>
      <c r="F20" s="55"/>
      <c r="G20" s="24">
        <v>1</v>
      </c>
      <c r="H20" s="113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1869000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68"/>
      <c r="B24" s="69"/>
      <c r="C24" s="42" t="s">
        <v>73</v>
      </c>
      <c r="D24" s="43"/>
      <c r="E24" s="5" t="s">
        <v>64</v>
      </c>
      <c r="F24" s="6">
        <v>397000</v>
      </c>
      <c r="G24" s="3">
        <v>1</v>
      </c>
      <c r="H24" s="6">
        <f>F24*G24</f>
        <v>397000</v>
      </c>
      <c r="I24" s="2"/>
    </row>
    <row r="25" spans="1:9" ht="25.15" customHeight="1">
      <c r="A25" s="85"/>
      <c r="B25" s="86"/>
      <c r="C25" s="82" t="s">
        <v>75</v>
      </c>
      <c r="D25" s="43"/>
      <c r="E25" s="5" t="s">
        <v>76</v>
      </c>
      <c r="F25" s="6">
        <v>45000</v>
      </c>
      <c r="G25" s="3">
        <v>1</v>
      </c>
      <c r="H25" s="6">
        <f>F25*G25</f>
        <v>45000</v>
      </c>
      <c r="I25" s="2"/>
    </row>
    <row r="26" spans="1:9">
      <c r="A26" s="87"/>
      <c r="B26" s="88"/>
      <c r="C26" s="82"/>
      <c r="D26" s="43"/>
      <c r="E26" s="5"/>
      <c r="F26" s="6"/>
      <c r="G26" s="3"/>
      <c r="H26" s="6">
        <f t="shared" ref="H26:H32" si="1">F26*G26</f>
        <v>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442000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2311000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231100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63</v>
      </c>
      <c r="G37" s="71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1" t="s">
        <v>27</v>
      </c>
      <c r="F38" s="120">
        <v>102100</v>
      </c>
      <c r="G38" s="121"/>
      <c r="H38" s="122"/>
      <c r="I38" s="2"/>
    </row>
    <row r="39" spans="1:9" ht="20.25" customHeight="1">
      <c r="A39" s="93"/>
      <c r="B39" s="94"/>
      <c r="C39" s="100"/>
      <c r="D39" s="101"/>
      <c r="E39" s="25" t="s">
        <v>20</v>
      </c>
      <c r="F39" s="119">
        <f>IF(F37="현금(이체X)",F35,IF(F37="웹결제",ROUND(Sheet2!B6,-4),IF(F37="이체 및 현금영수증",F35+F35*10%,IF(F37="이체 및 세금계산서",F35+F35*10%,IF(F37="이체 및 세금계산서",F35+F35*10%,)))))-F38</f>
        <v>2440000</v>
      </c>
      <c r="G39" s="119"/>
      <c r="H39" s="26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0" t="s">
        <v>60</v>
      </c>
      <c r="G40" s="30"/>
      <c r="H40" s="27">
        <f>F39-(F36+F35)</f>
        <v>-102100</v>
      </c>
      <c r="I40" s="2"/>
    </row>
    <row r="41" spans="1:9" ht="16.5" customHeight="1">
      <c r="C41" s="2"/>
      <c r="D41" s="2"/>
      <c r="E41" s="95" t="s">
        <v>56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57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2311000</v>
      </c>
    </row>
    <row r="5" spans="1:5">
      <c r="A5" t="s">
        <v>38</v>
      </c>
      <c r="B5">
        <f>B4*1.12</f>
        <v>2588320.0000000005</v>
      </c>
    </row>
    <row r="6" spans="1:5">
      <c r="A6" t="s">
        <v>58</v>
      </c>
      <c r="B6">
        <f>B4*1.13</f>
        <v>2611429.9999999995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50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2022-10-08T03:44:13Z</cp:lastPrinted>
  <dcterms:created xsi:type="dcterms:W3CDTF">2019-03-28T03:58:09Z</dcterms:created>
  <dcterms:modified xsi:type="dcterms:W3CDTF">2022-10-08T03:47:13Z</dcterms:modified>
</cp:coreProperties>
</file>