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4" documentId="13_ncr:1_{9FFC1C1F-61E3-47FF-B0F2-0C4B852B5217}" xr6:coauthVersionLast="47" xr6:coauthVersionMax="47" xr10:uidLastSave="{EDCB8CFF-B411-492F-9DBC-192A940B98B8}"/>
  <bookViews>
    <workbookView xWindow="150" yWindow="45" windowWidth="21645" windowHeight="1489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<sst xmlns="http://schemas.openxmlformats.org/spreadsheetml/2006/main" count="89" uniqueCount="80">
  <si>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</si>
  <si>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</si>
  <si>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</si>
  <si>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</si>
  <si>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</si>
  <si>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</si>
  <si>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</si>
  <si>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</si>
  <si>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</si>
  <si>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</si>
  <si>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</si>
  <si>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</si>
  <si>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</si>
  <si>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</si>
  <si>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</si>
  <si>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</si>
  <si>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</si>
  <si>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</si>
  <si>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</si>
  <si>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</si>
  <si>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</si>
  <si>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</si>
  <si>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</si>
  <si>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</si>
  <si>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</si>
  <si>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</si>
  <si>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</si>
  <si>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</si>
  <si>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</si>
  <si>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</si>
  <si>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</si>
  <si>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</si>
  <si>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</si>
  <si>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</si>
  <si>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</si>
  <si>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</si>
  <si>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</si>
  <si>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</si>
  <si>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</si>
  <si>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</si>
  <si>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</si>
  <si>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</si>
  <si>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</si>
  <si>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</si>
  <si>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</si>
  <si>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</si>
  <si>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</si>
  <si>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</si>
  <si>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</si>
  <si>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</si>
  <si>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</si>
  <si>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</si>
  <si>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</si>
  <si>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</si>
  <si>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</si>
  <si>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</si>
  <si>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</si>
  <si>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</si>
  <si>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</si>
  <si>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</si>
  <si>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</si>
  <si>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</si>
  <si>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</si>
  <si>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</si>
  <si>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</si>
  <si>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인텔 기본쿨러</t>
    <phoneticPr fontId="1" type="noConversion"/>
  </si>
  <si>
    <t>MSI PRO H610M-B DDR4</t>
    <phoneticPr fontId="1" type="noConversion"/>
  </si>
  <si>
    <t>삼성전자 DDR4-3200 (8GB)</t>
    <phoneticPr fontId="1" type="noConversion"/>
  </si>
  <si>
    <t>도시바(키오시아) M.2 NVME 256GB</t>
    <phoneticPr fontId="1" type="noConversion"/>
  </si>
  <si>
    <t>강민수</t>
    <phoneticPr fontId="1" type="noConversion"/>
  </si>
  <si>
    <t>인텔 코어i3-12세대 12100F (엘더레이크) (정품)</t>
    <phoneticPr fontId="1" type="noConversion"/>
  </si>
  <si>
    <t>갤럭시 GALAX 지포스 GT1030 D5 2GB</t>
    <phoneticPr fontId="1" type="noConversion"/>
  </si>
  <si>
    <t>한성컴퓨터 2760G 리얼 144 게이밍 무결점</t>
    <phoneticPr fontId="1" type="noConversion"/>
  </si>
  <si>
    <t>모니터</t>
    <phoneticPr fontId="1" type="noConversion"/>
  </si>
  <si>
    <t>DAVEN DMAX 아크릴 (블랙)</t>
    <phoneticPr fontId="1" type="noConversion"/>
  </si>
  <si>
    <t>마이크로닉스 싸이클론 500W</t>
    <phoneticPr fontId="1" type="noConversion"/>
  </si>
  <si>
    <t>게이밍 장패드 5MM 서비스</t>
    <phoneticPr fontId="1" type="noConversion"/>
  </si>
  <si>
    <t>강원전자 HDMI 2.1 케이블서비스</t>
    <phoneticPr fontId="1" type="noConversion"/>
  </si>
  <si>
    <t>케이블</t>
    <phoneticPr fontId="1" type="noConversion"/>
  </si>
  <si>
    <t>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</si>
</sst>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7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55</v>
      </c>
      <c r="B1" s="21" t="s">
        <v>69</v>
      </c>
      <c r="C1" s="49" t="s">
        <v>57</v>
      </c>
      <c r="D1" s="50"/>
      <c r="E1" s="104"/>
      <c r="F1" s="105"/>
      <c r="G1" s="105"/>
      <c r="H1" s="106"/>
    </row>
    <row r="2" spans="1:9" ht="22.5" customHeight="1">
      <c r="A2" s="15" t="s">
        <v>42</v>
      </c>
      <c r="B2" s="20">
        <v>1044607900</v>
      </c>
      <c r="C2" s="51"/>
      <c r="D2" s="52"/>
      <c r="E2" s="107"/>
      <c r="F2" s="108"/>
      <c r="G2" s="108"/>
      <c r="H2" s="109"/>
    </row>
    <row r="3" spans="1:9" ht="22.5" customHeight="1">
      <c r="A3" s="15" t="s">
        <v>43</v>
      </c>
      <c r="B3" s="17">
        <f ca="1">TODAY()</f>
        <v>44654</v>
      </c>
      <c r="C3" s="16" t="s">
        <v>44</v>
      </c>
      <c r="D3" s="19"/>
      <c r="E3" s="107"/>
      <c r="F3" s="108"/>
      <c r="G3" s="108"/>
      <c r="H3" s="109"/>
    </row>
    <row r="4" spans="1:9" ht="22.5" customHeight="1">
      <c r="A4" s="14" t="s">
        <v>41</v>
      </c>
      <c r="B4" s="55"/>
      <c r="C4" s="55"/>
      <c r="D4" s="56"/>
      <c r="E4" s="110"/>
      <c r="F4" s="111"/>
      <c r="G4" s="111"/>
      <c r="H4" s="112"/>
    </row>
    <row r="5" spans="1:9">
      <c r="A5" s="53" t="s">
        <v>0</v>
      </c>
      <c r="B5" s="54"/>
      <c r="C5" s="53" t="s">
        <v>5</v>
      </c>
      <c r="D5" s="54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39" t="s">
        <v>58</v>
      </c>
      <c r="B6" s="40"/>
      <c r="C6" s="64" t="s">
        <v>70</v>
      </c>
      <c r="D6" s="65"/>
      <c r="E6" s="3" t="s">
        <v>6</v>
      </c>
      <c r="F6" s="6">
        <v>140000</v>
      </c>
      <c r="G6" s="3">
        <v>1</v>
      </c>
      <c r="H6" s="6">
        <f>F6*G6</f>
        <v>140000</v>
      </c>
      <c r="I6" s="2"/>
    </row>
    <row r="7" spans="1:9" ht="25.5" customHeight="1">
      <c r="A7" s="41"/>
      <c r="B7" s="42"/>
      <c r="C7" s="64" t="s">
        <v>65</v>
      </c>
      <c r="D7" s="65"/>
      <c r="E7" s="24" t="s">
        <v>13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41"/>
      <c r="B8" s="42"/>
      <c r="C8" s="116" t="s">
        <v>66</v>
      </c>
      <c r="D8" s="117"/>
      <c r="E8" s="3" t="s">
        <v>7</v>
      </c>
      <c r="F8" s="6">
        <v>118000</v>
      </c>
      <c r="G8" s="3">
        <v>1</v>
      </c>
      <c r="H8" s="6">
        <f t="shared" si="0"/>
        <v>118000</v>
      </c>
      <c r="I8" s="2"/>
    </row>
    <row r="9" spans="1:9" ht="25.5" customHeight="1">
      <c r="A9" s="41"/>
      <c r="B9" s="42"/>
      <c r="C9" s="64" t="s">
        <v>67</v>
      </c>
      <c r="D9" s="65"/>
      <c r="E9" s="3" t="s">
        <v>8</v>
      </c>
      <c r="F9" s="6">
        <v>42000</v>
      </c>
      <c r="G9" s="3">
        <v>1</v>
      </c>
      <c r="H9" s="6">
        <f t="shared" si="0"/>
        <v>42000</v>
      </c>
      <c r="I9" s="2"/>
    </row>
    <row r="10" spans="1:9" ht="25.5" customHeight="1">
      <c r="A10" s="41"/>
      <c r="B10" s="42"/>
      <c r="C10" s="64" t="s">
        <v>71</v>
      </c>
      <c r="D10" s="65"/>
      <c r="E10" s="3" t="s">
        <v>9</v>
      </c>
      <c r="F10" s="6">
        <v>150000</v>
      </c>
      <c r="G10" s="3">
        <v>1</v>
      </c>
      <c r="H10" s="6">
        <f t="shared" si="0"/>
        <v>150000</v>
      </c>
      <c r="I10" s="2"/>
    </row>
    <row r="11" spans="1:9" ht="25.5" customHeight="1">
      <c r="A11" s="41"/>
      <c r="B11" s="42"/>
      <c r="C11" s="66" t="s">
        <v>68</v>
      </c>
      <c r="D11" s="67"/>
      <c r="E11" s="3" t="s">
        <v>10</v>
      </c>
      <c r="F11" s="6">
        <v>49000</v>
      </c>
      <c r="G11" s="3">
        <v>1</v>
      </c>
      <c r="H11" s="6">
        <f t="shared" si="0"/>
        <v>49000</v>
      </c>
      <c r="I11" s="2"/>
    </row>
    <row r="12" spans="1:9" ht="25.5" customHeight="1">
      <c r="A12" s="41"/>
      <c r="B12" s="42"/>
      <c r="C12" s="64"/>
      <c r="D12" s="65"/>
      <c r="E12" s="3" t="s">
        <v>61</v>
      </c>
      <c r="F12" s="6"/>
      <c r="G12" s="3"/>
      <c r="H12" s="6">
        <f t="shared" si="0"/>
        <v>0</v>
      </c>
      <c r="I12" s="2"/>
    </row>
    <row r="13" spans="1:9" ht="25.5" customHeight="1">
      <c r="A13" s="41"/>
      <c r="B13" s="42"/>
      <c r="C13" s="33" t="s">
        <v>64</v>
      </c>
      <c r="D13" s="34"/>
      <c r="E13" s="3" t="s">
        <v>63</v>
      </c>
      <c r="F13" s="6"/>
      <c r="G13" s="3"/>
      <c r="H13" s="6">
        <f t="shared" si="0"/>
        <v>0</v>
      </c>
      <c r="I13" s="2"/>
    </row>
    <row r="14" spans="1:9" ht="25.5" customHeight="1">
      <c r="A14" s="41"/>
      <c r="B14" s="42"/>
      <c r="C14" s="33" t="s">
        <v>74</v>
      </c>
      <c r="D14" s="34"/>
      <c r="E14" s="3" t="s">
        <v>11</v>
      </c>
      <c r="F14" s="6">
        <v>37000</v>
      </c>
      <c r="G14" s="3">
        <v>1</v>
      </c>
      <c r="H14" s="6">
        <f t="shared" si="0"/>
        <v>37000</v>
      </c>
      <c r="I14" s="2"/>
    </row>
    <row r="15" spans="1:9" ht="25.5" customHeight="1">
      <c r="A15" s="41"/>
      <c r="B15" s="42"/>
      <c r="C15" s="33" t="s">
        <v>75</v>
      </c>
      <c r="D15" s="34"/>
      <c r="E15" s="3" t="s">
        <v>12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5.5" customHeight="1">
      <c r="A16" s="41"/>
      <c r="B16" s="42"/>
      <c r="C16" s="60"/>
      <c r="D16" s="61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41"/>
      <c r="B17" s="42"/>
      <c r="C17" s="37" t="s">
        <v>45</v>
      </c>
      <c r="D17" s="38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41"/>
      <c r="B18" s="42"/>
      <c r="C18" s="62" t="s">
        <v>53</v>
      </c>
      <c r="D18" s="63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41"/>
      <c r="B19" s="42"/>
      <c r="C19" s="58"/>
      <c r="D19" s="59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43" t="s">
        <v>59</v>
      </c>
      <c r="B20" s="44"/>
      <c r="C20" s="57" t="s">
        <v>16</v>
      </c>
      <c r="D20" s="57"/>
      <c r="E20" s="68">
        <f>SUM(H6:H19)</f>
        <v>635000</v>
      </c>
      <c r="F20" s="68"/>
      <c r="G20" s="27">
        <v>1</v>
      </c>
      <c r="H20" s="115" t="s">
        <v>18</v>
      </c>
      <c r="I20" s="2"/>
    </row>
    <row r="21" spans="1:9" ht="12.75" customHeight="1">
      <c r="A21" s="45"/>
      <c r="B21" s="46"/>
      <c r="C21" s="57"/>
      <c r="D21" s="57"/>
      <c r="E21" s="68">
        <f>E20*G20</f>
        <v>635000</v>
      </c>
      <c r="F21" s="68"/>
      <c r="G21" s="68"/>
      <c r="H21" s="115"/>
      <c r="I21" s="2"/>
    </row>
    <row r="22" spans="1:9" ht="12.75" customHeight="1">
      <c r="A22" s="45"/>
      <c r="B22" s="46"/>
      <c r="C22" s="57"/>
      <c r="D22" s="57"/>
      <c r="E22" s="68"/>
      <c r="F22" s="68"/>
      <c r="G22" s="68"/>
      <c r="H22" s="115"/>
      <c r="I22" s="2"/>
    </row>
    <row r="23" spans="1:9" ht="17.25" customHeight="1">
      <c r="A23" s="45"/>
      <c r="B23" s="46"/>
      <c r="C23" s="83" t="s">
        <v>21</v>
      </c>
      <c r="D23" s="84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47"/>
      <c r="B24" s="48"/>
      <c r="C24" s="33" t="s">
        <v>72</v>
      </c>
      <c r="D24" s="34"/>
      <c r="E24" s="5" t="s">
        <v>73</v>
      </c>
      <c r="F24" s="6">
        <v>250000</v>
      </c>
      <c r="G24" s="3">
        <v>1</v>
      </c>
      <c r="H24" s="6">
        <f>F24*G24</f>
        <v>250000</v>
      </c>
      <c r="I24" s="2"/>
    </row>
    <row r="25" spans="1:9" ht="22.5" customHeight="1">
      <c r="A25" s="88" t="s">
        <v>62</v>
      </c>
      <c r="B25" s="89"/>
      <c r="C25" s="85" t="s">
        <v>77</v>
      </c>
      <c r="D25" s="34"/>
      <c r="E25" s="31" t="s">
        <v>78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2.5" customHeight="1">
      <c r="A26" s="90"/>
      <c r="B26" s="91"/>
      <c r="C26" s="85" t="s">
        <v>76</v>
      </c>
      <c r="D26" s="34"/>
      <c r="E26" s="5" t="s">
        <v>79</v>
      </c>
      <c r="F26" s="6">
        <v>0</v>
      </c>
      <c r="G26" s="3">
        <v>1</v>
      </c>
      <c r="H26" s="6">
        <f t="shared" si="1"/>
        <v>0</v>
      </c>
      <c r="I26" s="2"/>
    </row>
    <row r="27" spans="1:9" ht="22.5" customHeight="1">
      <c r="A27" s="90"/>
      <c r="B27" s="91"/>
      <c r="C27" s="37"/>
      <c r="D27" s="38"/>
      <c r="E27" s="5"/>
      <c r="F27" s="6"/>
      <c r="G27" s="3"/>
      <c r="H27" s="6">
        <f t="shared" si="1"/>
        <v>0</v>
      </c>
      <c r="I27" s="2"/>
    </row>
    <row r="28" spans="1:9" ht="22.5" customHeight="1">
      <c r="A28" s="90"/>
      <c r="B28" s="91"/>
      <c r="C28" s="37"/>
      <c r="D28" s="38"/>
      <c r="E28" s="5"/>
      <c r="F28" s="6"/>
      <c r="G28" s="3"/>
      <c r="H28" s="6">
        <f t="shared" si="1"/>
        <v>0</v>
      </c>
      <c r="I28" s="2"/>
    </row>
    <row r="29" spans="1:9" ht="22.5" customHeight="1">
      <c r="A29" s="90"/>
      <c r="B29" s="91"/>
      <c r="C29" s="37"/>
      <c r="D29" s="38"/>
      <c r="E29" s="5"/>
      <c r="F29" s="6"/>
      <c r="G29" s="3"/>
      <c r="H29" s="6">
        <f t="shared" si="1"/>
        <v>0</v>
      </c>
      <c r="I29" s="2"/>
    </row>
    <row r="30" spans="1:9" ht="22.5" customHeight="1">
      <c r="A30" s="90"/>
      <c r="B30" s="91"/>
      <c r="C30" s="37"/>
      <c r="D30" s="38"/>
      <c r="E30" s="5"/>
      <c r="F30" s="6"/>
      <c r="G30" s="3"/>
      <c r="H30" s="6">
        <f t="shared" si="1"/>
        <v>0</v>
      </c>
      <c r="I30" s="2"/>
    </row>
    <row r="31" spans="1:9" ht="22.5" customHeight="1">
      <c r="A31" s="90"/>
      <c r="B31" s="91"/>
      <c r="C31" s="37"/>
      <c r="D31" s="38"/>
      <c r="E31" s="5"/>
      <c r="F31" s="6"/>
      <c r="G31" s="3"/>
      <c r="H31" s="6">
        <f t="shared" si="1"/>
        <v>0</v>
      </c>
      <c r="I31" s="2"/>
    </row>
    <row r="32" spans="1:9" ht="22.5" customHeight="1">
      <c r="A32" s="92"/>
      <c r="B32" s="93"/>
      <c r="C32" s="37"/>
      <c r="D32" s="38"/>
      <c r="E32" s="5"/>
      <c r="F32" s="6"/>
      <c r="G32" s="3"/>
      <c r="H32" s="6">
        <f t="shared" si="1"/>
        <v>0</v>
      </c>
      <c r="I32" s="2"/>
    </row>
    <row r="33" spans="1:9" ht="13.5" customHeight="1">
      <c r="A33" s="94" t="s">
        <v>30</v>
      </c>
      <c r="B33" s="95"/>
      <c r="C33" s="79" t="str">
        <f>IF(F37="현금(이체X)",Sheet2!C1,IF(F37="카드",Sheet2!C1,IF(F37="이체 및 현금영수증",Sheet2!C1,IF(F37="카드+현금",Sheet2!C2,IF(F37="이체 및 세금계산서",Sheet2!C1)))))</f>
        <v>선택사항</v>
      </c>
      <c r="D33" s="80"/>
      <c r="E33" s="69">
        <f>SUM(H24:H32)</f>
        <v>250000</v>
      </c>
      <c r="F33" s="70"/>
      <c r="G33" s="70"/>
      <c r="H33" s="113" t="s">
        <v>18</v>
      </c>
      <c r="I33" s="2"/>
    </row>
    <row r="34" spans="1:9" ht="14.25" customHeight="1">
      <c r="A34" s="96"/>
      <c r="B34" s="97"/>
      <c r="C34" s="81"/>
      <c r="D34" s="82"/>
      <c r="E34" s="71"/>
      <c r="F34" s="72"/>
      <c r="G34" s="72"/>
      <c r="H34" s="114"/>
      <c r="I34" s="2"/>
    </row>
    <row r="35" spans="1:9" ht="16.5" customHeight="1">
      <c r="A35" s="86" t="s">
        <v>33</v>
      </c>
      <c r="B35" s="87"/>
      <c r="C35" s="77"/>
      <c r="D35" s="78"/>
      <c r="E35" s="8" t="s">
        <v>4</v>
      </c>
      <c r="F35" s="120">
        <f>SUM(E21,E33)</f>
        <v>885000</v>
      </c>
      <c r="G35" s="120"/>
      <c r="H35" s="9" t="s">
        <v>18</v>
      </c>
      <c r="I35" s="2"/>
    </row>
    <row r="36" spans="1:9" ht="16.5" customHeight="1">
      <c r="A36" s="86" t="s">
        <v>32</v>
      </c>
      <c r="B36" s="87"/>
      <c r="C36" s="75"/>
      <c r="D36" s="76"/>
      <c r="E36" s="8" t="s">
        <v>19</v>
      </c>
      <c r="F36" s="118">
        <f>F35*1.1-F35</f>
        <v>88500.000000000116</v>
      </c>
      <c r="G36" s="119"/>
      <c r="H36" s="10"/>
      <c r="I36" s="2"/>
    </row>
    <row r="37" spans="1:9" ht="17.25" customHeight="1">
      <c r="A37" s="86" t="s">
        <v>28</v>
      </c>
      <c r="B37" s="87"/>
      <c r="C37" s="98"/>
      <c r="D37" s="99"/>
      <c r="E37" s="8" t="s">
        <v>27</v>
      </c>
      <c r="F37" s="73" t="s">
        <v>60</v>
      </c>
      <c r="G37" s="74"/>
      <c r="H37" s="30"/>
      <c r="I37" s="2"/>
    </row>
    <row r="38" spans="1:9" ht="19.5" customHeight="1">
      <c r="A38" s="94" t="s">
        <v>29</v>
      </c>
      <c r="B38" s="95"/>
      <c r="C38" s="100">
        <f>SUM(C35:C36)-C37</f>
        <v>0</v>
      </c>
      <c r="D38" s="101"/>
      <c r="E38" s="23" t="s">
        <v>28</v>
      </c>
      <c r="F38" s="122"/>
      <c r="G38" s="123"/>
      <c r="H38" s="124"/>
      <c r="I38" s="2"/>
    </row>
    <row r="39" spans="1:9" ht="20.25" customHeight="1">
      <c r="A39" s="96"/>
      <c r="B39" s="97"/>
      <c r="C39" s="102"/>
      <c r="D39" s="103"/>
      <c r="E39" s="28" t="s">
        <v>20</v>
      </c>
      <c r="F39" s="121">
        <f>IF(F37="현금(이체X)",F35,IF(F37="카드",ROUND(Sheet2!B5,-4),IF(F37="이체 및 현금영수증",F35+F35*10%,IF(F37="이체 및 세금계산서",F35+F35*10%,IF(F37="이체 및 세금계산서",F35+F35*10%,)))))-F38</f>
        <v>973500</v>
      </c>
      <c r="G39" s="121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35"/>
      <c r="F40" s="35"/>
      <c r="G40" s="35"/>
      <c r="H40" s="35"/>
      <c r="I40" s="2"/>
    </row>
    <row r="41" spans="1:9" ht="16.5" customHeight="1">
      <c r="C41" s="2"/>
      <c r="D41" s="2"/>
      <c r="E41" s="36"/>
      <c r="F41" s="36"/>
      <c r="G41" s="36"/>
      <c r="H41" s="36"/>
      <c r="I41" s="2"/>
    </row>
    <row r="42" spans="1:9"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25:D25"/>
    <mergeCell ref="C26:D26"/>
    <mergeCell ref="C32:D32"/>
    <mergeCell ref="C27:D27"/>
    <mergeCell ref="C28:D28"/>
    <mergeCell ref="C29:D29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40:H42"/>
    <mergeCell ref="C30:D30"/>
    <mergeCell ref="C17:D17"/>
    <mergeCell ref="A6:B19"/>
    <mergeCell ref="A20:B24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885000</v>
      </c>
    </row>
    <row r="5" spans="1:6">
      <c r="A5" t="s">
        <v>40</v>
      </c>
      <c r="B5">
        <f>B4*1.13</f>
        <v>1000049.9999999999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2022-04-03T08:23:37Z</cp:lastPrinted>
  <dcterms:created xsi:type="dcterms:W3CDTF">2019-03-28T03:58:09Z</dcterms:created>
  <dcterms:modified xsi:type="dcterms:W3CDTF">2022-04-03T09:55:32Z</dcterms:modified>
</cp:coreProperties>
</file>