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1A18F12-504F-4B5B-AF94-C6F2F52AB569}" xr6:coauthVersionLast="45" xr6:coauthVersionMax="45" xr10:uidLastSave="{00000000-0000-0000-0000-000000000000}"/>
  <bookViews>
    <workbookView xWindow="7785" yWindow="2145" windowWidth="1368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9" i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<sst xmlns="http://schemas.openxmlformats.org/spreadsheetml/2006/main" count="84" uniqueCount="76">
  <si>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</si>
  <si>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</si>
  <si>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</si>
  <si>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</si>
  <si>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</si>
  <si>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</si>
  <si>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</si>
  <si>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</si>
  <si>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</si>
  <si>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</si>
  <si>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</si>
  <si>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</si>
  <si>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</si>
  <si>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</si>
  <si>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</si>
  <si>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</si>
  <si>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</si>
  <si>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</si>
  <si>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</si>
  <si>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</si>
  <si>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</si>
  <si>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</si>
  <si>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</si>
  <si>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</si>
  <si>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</si>
  <si>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</si>
  <si>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</si>
  <si>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</si>
  <si>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</si>
  <si>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</si>
  <si>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</si>
  <si>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</si>
  <si>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</si>
  <si>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</si>
  <si>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</si>
  <si>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</si>
  <si>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</si>
  <si>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</si>
  <si>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</si>
  <si>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</si>
  <si>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</si>
  <si>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</si>
  <si>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</si>
  <si>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</si>
  <si>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</si>
  <si>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</si>
  <si>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</si>
  <si>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</si>
  <si>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</si>
  <si>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</si>
  <si>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</si>
  <si>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</si>
  <si>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</si>
  <si>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</si>
  <si>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</si>
  <si>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</si>
  <si>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</si>
  <si>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</si>
  <si>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</si>
  <si>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</si>
  <si>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</si>
  <si>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</si>
  <si>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</si>
  <si>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</si>
  <si>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건평정보통신 IPLEX Typhoon</t>
    <phoneticPr fontId="1" type="noConversion"/>
  </si>
  <si>
    <t>ASRock B460M PRO4 에즈윈</t>
    <phoneticPr fontId="1" type="noConversion"/>
  </si>
  <si>
    <t>삼성전자 DDR4-2666 (8GB)</t>
    <phoneticPr fontId="1" type="noConversion"/>
  </si>
  <si>
    <t>ZOTAC GAMING 지포스 RTX 2070 SUPER AMP D6 8GB</t>
    <phoneticPr fontId="1" type="noConversion"/>
  </si>
  <si>
    <t>Western Digital WD BLUE SN550 M.2 NVMe (250GB)</t>
    <phoneticPr fontId="1" type="noConversion"/>
  </si>
  <si>
    <t>COOLMAX 가성비 NO.3 RGB</t>
    <phoneticPr fontId="1" type="noConversion"/>
  </si>
  <si>
    <t>마이크로닉스 Classic II 600W +12V Single Rail 85+</t>
    <phoneticPr fontId="1" type="noConversion"/>
  </si>
  <si>
    <t>Seagate BarraCuda 7200/256M (ST2000DM008, 2TB)</t>
    <phoneticPr fontId="1" type="noConversion"/>
  </si>
  <si>
    <t>카드+현금</t>
  </si>
  <si>
    <t>인텔 코어i7-10세대 10700KF (코멧레이크S) (정품)</t>
    <phoneticPr fontId="1" type="noConversion"/>
  </si>
  <si>
    <t>강근희</t>
    <phoneticPr fontId="1" type="noConversion"/>
  </si>
  <si>
    <t>010-5026-7338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</si>
</sst>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1" sqref="C11:D1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74</v>
      </c>
      <c r="C1" s="33" t="s">
        <v>45</v>
      </c>
      <c r="D1" s="34"/>
      <c r="E1" s="92"/>
      <c r="F1" s="93"/>
      <c r="G1" s="93"/>
      <c r="H1" s="94"/>
    </row>
    <row r="2" spans="1:9" ht="22.5" customHeight="1">
      <c r="A2" s="15" t="s">
        <v>46</v>
      </c>
      <c r="B2" s="22" t="s">
        <v>75</v>
      </c>
      <c r="C2" s="35"/>
      <c r="D2" s="36"/>
      <c r="E2" s="95"/>
      <c r="F2" s="96"/>
      <c r="G2" s="96"/>
      <c r="H2" s="97"/>
    </row>
    <row r="3" spans="1:9" ht="22.5" customHeight="1">
      <c r="A3" s="15" t="s">
        <v>47</v>
      </c>
      <c r="B3" s="17">
        <f ca="1">TODAY()</f>
        <v>44079</v>
      </c>
      <c r="C3" s="16" t="s">
        <v>48</v>
      </c>
      <c r="D3" s="21"/>
      <c r="E3" s="95"/>
      <c r="F3" s="96"/>
      <c r="G3" s="96"/>
      <c r="H3" s="97"/>
    </row>
    <row r="4" spans="1:9" ht="22.5" customHeight="1">
      <c r="A4" s="14" t="s">
        <v>44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25</v>
      </c>
      <c r="B6" s="105"/>
      <c r="C6" s="59" t="s">
        <v>73</v>
      </c>
      <c r="D6" s="60"/>
      <c r="E6" s="3" t="s">
        <v>6</v>
      </c>
      <c r="F6" s="6">
        <v>496000</v>
      </c>
      <c r="G6" s="3">
        <v>1</v>
      </c>
      <c r="H6" s="6">
        <f>F6*G6</f>
        <v>496000</v>
      </c>
      <c r="I6" s="2"/>
    </row>
    <row r="7" spans="1:9" ht="24" customHeight="1">
      <c r="A7" s="106"/>
      <c r="B7" s="107"/>
      <c r="C7" s="59" t="s">
        <v>64</v>
      </c>
      <c r="D7" s="60"/>
      <c r="E7" s="26" t="s">
        <v>15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5.5" customHeight="1">
      <c r="A8" s="106"/>
      <c r="B8" s="107"/>
      <c r="C8" s="59" t="s">
        <v>65</v>
      </c>
      <c r="D8" s="60"/>
      <c r="E8" s="3" t="s">
        <v>7</v>
      </c>
      <c r="F8" s="6">
        <v>129000</v>
      </c>
      <c r="G8" s="3">
        <v>1</v>
      </c>
      <c r="H8" s="6">
        <f t="shared" si="0"/>
        <v>129000</v>
      </c>
      <c r="I8" s="2"/>
    </row>
    <row r="9" spans="1:9" ht="37.5" customHeight="1">
      <c r="A9" s="106"/>
      <c r="B9" s="107"/>
      <c r="C9" s="59" t="s">
        <v>66</v>
      </c>
      <c r="D9" s="60"/>
      <c r="E9" s="3" t="s">
        <v>8</v>
      </c>
      <c r="F9" s="6">
        <v>42000</v>
      </c>
      <c r="G9" s="3">
        <v>2</v>
      </c>
      <c r="H9" s="6">
        <f t="shared" si="0"/>
        <v>84000</v>
      </c>
      <c r="I9" s="2"/>
    </row>
    <row r="10" spans="1:9" ht="24" customHeight="1">
      <c r="A10" s="106"/>
      <c r="B10" s="107"/>
      <c r="C10" s="59" t="s">
        <v>67</v>
      </c>
      <c r="D10" s="60"/>
      <c r="E10" s="3" t="s">
        <v>9</v>
      </c>
      <c r="F10" s="6">
        <v>739000</v>
      </c>
      <c r="G10" s="3">
        <v>1</v>
      </c>
      <c r="H10" s="6">
        <f t="shared" si="0"/>
        <v>739000</v>
      </c>
      <c r="I10" s="2"/>
    </row>
    <row r="11" spans="1:9" ht="34.5" customHeight="1">
      <c r="A11" s="106"/>
      <c r="B11" s="107"/>
      <c r="C11" s="61" t="s">
        <v>68</v>
      </c>
      <c r="D11" s="62"/>
      <c r="E11" s="3" t="s">
        <v>10</v>
      </c>
      <c r="F11" s="6">
        <v>65000</v>
      </c>
      <c r="G11" s="3">
        <v>1</v>
      </c>
      <c r="H11" s="6">
        <f t="shared" si="0"/>
        <v>65000</v>
      </c>
      <c r="I11" s="2"/>
    </row>
    <row r="12" spans="1:9" ht="24" customHeight="1">
      <c r="A12" s="106"/>
      <c r="B12" s="107"/>
      <c r="C12" s="59" t="s">
        <v>71</v>
      </c>
      <c r="D12" s="60"/>
      <c r="E12" s="3" t="s">
        <v>11</v>
      </c>
      <c r="F12" s="6">
        <v>69000</v>
      </c>
      <c r="G12" s="3">
        <v>1</v>
      </c>
      <c r="H12" s="6">
        <f t="shared" si="0"/>
        <v>69000</v>
      </c>
      <c r="I12" s="2"/>
    </row>
    <row r="13" spans="1:9" ht="24" customHeight="1">
      <c r="A13" s="106"/>
      <c r="B13" s="107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69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6"/>
      <c r="B15" s="107"/>
      <c r="C15" s="48" t="s">
        <v>70</v>
      </c>
      <c r="D15" s="49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6"/>
      <c r="B16" s="107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1754000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1754000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/>
      <c r="D24" s="49"/>
      <c r="E24" s="5"/>
      <c r="F24" s="6"/>
      <c r="G24" s="3"/>
      <c r="H24" s="6">
        <f>F24*G24</f>
        <v>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참고사항</v>
      </c>
      <c r="B25" s="73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33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카드 (VAT및 수수료)+현금</v>
      </c>
      <c r="D33" s="43"/>
      <c r="E33" s="64">
        <f>SUM(H24:H32)</f>
        <v>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36</v>
      </c>
      <c r="B35" s="71"/>
      <c r="C35" s="84">
        <v>1000000</v>
      </c>
      <c r="D35" s="85"/>
      <c r="E35" s="8" t="s">
        <v>4</v>
      </c>
      <c r="F35" s="112">
        <f>SUM(E21,E33)</f>
        <v>1754000</v>
      </c>
      <c r="G35" s="112"/>
      <c r="H35" s="9" t="s">
        <v>20</v>
      </c>
      <c r="I35" s="2"/>
    </row>
    <row r="36" spans="1:9" ht="16.5" customHeight="1">
      <c r="A36" s="70" t="s">
        <v>35</v>
      </c>
      <c r="B36" s="71"/>
      <c r="C36" s="82">
        <f>IF(F37="현금(이체X)",Sheet2!C1,IF(F37="카드",Sheet2!C1,IF(F37="이체 및 현금영수증",Sheet2!C1,IF(F37="카드+현금",ROUND(Sheet2!B5,-4),IF(F37="이체 및 세금계산서",Sheet2!C1)))))</f>
        <v>850000</v>
      </c>
      <c r="D36" s="83"/>
      <c r="E36" s="8" t="s">
        <v>21</v>
      </c>
      <c r="F36" s="110">
        <f>F35*1.1-F35</f>
        <v>175400.00000000023</v>
      </c>
      <c r="G36" s="111"/>
      <c r="H36" s="10"/>
      <c r="I36" s="2"/>
    </row>
    <row r="37" spans="1:9" ht="17.25" customHeight="1">
      <c r="A37" s="70" t="s">
        <v>31</v>
      </c>
      <c r="B37" s="71"/>
      <c r="C37" s="86">
        <v>20000</v>
      </c>
      <c r="D37" s="87"/>
      <c r="E37" s="8" t="s">
        <v>30</v>
      </c>
      <c r="F37" s="68" t="s">
        <v>72</v>
      </c>
      <c r="G37" s="69"/>
      <c r="H37" s="32"/>
      <c r="I37" s="2"/>
    </row>
    <row r="38" spans="1:9" ht="19.5" customHeight="1">
      <c r="A38" s="78" t="s">
        <v>32</v>
      </c>
      <c r="B38" s="79"/>
      <c r="C38" s="88">
        <f>SUM(C35:C36)-C37</f>
        <v>1830000</v>
      </c>
      <c r="D38" s="89"/>
      <c r="E38" s="25" t="s">
        <v>61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왼쪽참고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754000</v>
      </c>
    </row>
    <row r="5" spans="1:6">
      <c r="A5" t="s">
        <v>43</v>
      </c>
      <c r="B5">
        <f>B4*1.13</f>
        <v>852019.99999999988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2020-09-05T07:01:48Z</cp:lastPrinted>
  <dcterms:created xsi:type="dcterms:W3CDTF">2019-03-28T03:58:09Z</dcterms:created>
  <dcterms:modified xsi:type="dcterms:W3CDTF">2020-09-05T07:01:58Z</dcterms:modified>
</cp:coreProperties>
</file>